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0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 codeName="{37A63EE7-654F-3FA9-A528-636911D70600}"/>
  <workbookPr codeName="ThisWorkbook"/>
  <mc:AlternateContent xmlns:mc="http://schemas.openxmlformats.org/markup-compatibility/2006">
    <mc:Choice Requires="x15">
      <x15ac:absPath xmlns:x15ac="http://schemas.microsoft.com/office/spreadsheetml/2010/11/ac" url="https://d.docs.live.net/341ab8adfd6e219d/Kuzelky/www/BOPO/43. BOPO Nereg 2022 2023/04 Vysledky/MF/"/>
    </mc:Choice>
  </mc:AlternateContent>
  <xr:revisionPtr revIDLastSave="329" documentId="13_ncr:1_{2EAE5465-A858-4A7B-A5EE-7DE34740FF25}" xr6:coauthVersionLast="47" xr6:coauthVersionMax="47" xr10:uidLastSave="{3C63C2E8-FB07-4FF4-B7D3-2CE7B6959B57}"/>
  <bookViews>
    <workbookView showHorizontalScroll="0" showVerticalScroll="0" showSheetTabs="0" xWindow="-180" yWindow="5910" windowWidth="23070" windowHeight="11295" xr2:uid="{00000000-000D-0000-FFFF-FFFF00000000}"/>
  </bookViews>
  <sheets>
    <sheet name="Zápis o utkání" sheetId="1" r:id="rId1"/>
    <sheet name="DATA" sheetId="2" r:id="rId2"/>
  </sheets>
  <calcPr calcId="181029"/>
</workbook>
</file>

<file path=xl/calcChain.xml><?xml version="1.0" encoding="utf-8"?>
<calcChain xmlns="http://schemas.openxmlformats.org/spreadsheetml/2006/main">
  <c r="AD13" i="1" l="1"/>
  <c r="AD16" i="1"/>
  <c r="C43" i="1"/>
  <c r="C41" i="1"/>
  <c r="C38" i="1"/>
  <c r="AA1" i="1" l="1"/>
  <c r="AE11" i="1"/>
  <c r="AE12" i="1"/>
  <c r="B18" i="2"/>
  <c r="B10" i="2"/>
  <c r="B16" i="2"/>
  <c r="B12" i="2"/>
  <c r="B7" i="2"/>
  <c r="B9" i="2"/>
  <c r="B13" i="2"/>
  <c r="B14" i="2"/>
  <c r="B20" i="2"/>
  <c r="B11" i="2"/>
  <c r="B22" i="2"/>
  <c r="B21" i="2"/>
  <c r="A18" i="2"/>
  <c r="A10" i="2"/>
  <c r="A16" i="2"/>
  <c r="A12" i="2"/>
  <c r="A7" i="2"/>
  <c r="A9" i="2"/>
  <c r="A13" i="2"/>
  <c r="A14" i="2"/>
  <c r="A20" i="2"/>
  <c r="A11" i="2"/>
  <c r="A22" i="2"/>
  <c r="A21" i="2"/>
  <c r="B8" i="2"/>
  <c r="B19" i="2"/>
  <c r="B15" i="2"/>
  <c r="B17" i="2"/>
  <c r="A15" i="2"/>
  <c r="A8" i="2"/>
  <c r="A19" i="2"/>
  <c r="A17" i="2"/>
  <c r="C12" i="2"/>
  <c r="C13" i="2"/>
  <c r="C14" i="2"/>
  <c r="C21" i="2"/>
  <c r="C19" i="2"/>
  <c r="O8" i="1"/>
  <c r="O9" i="1"/>
  <c r="O11" i="1"/>
  <c r="O12" i="1"/>
  <c r="O14" i="1"/>
  <c r="O15" i="1"/>
  <c r="O17" i="1"/>
  <c r="O18" i="1"/>
  <c r="AE18" i="1"/>
  <c r="AE17" i="1"/>
  <c r="AE15" i="1"/>
  <c r="AE14" i="1"/>
  <c r="AE9" i="1"/>
  <c r="AE8" i="1"/>
  <c r="W18" i="1"/>
  <c r="W17" i="1"/>
  <c r="W15" i="1"/>
  <c r="W14" i="1"/>
  <c r="W12" i="1"/>
  <c r="W11" i="1"/>
  <c r="W9" i="1"/>
  <c r="W8" i="1"/>
  <c r="G17" i="1"/>
  <c r="G18" i="1"/>
  <c r="G8" i="1"/>
  <c r="G9" i="1"/>
  <c r="G11" i="1"/>
  <c r="G12" i="1"/>
  <c r="G14" i="1"/>
  <c r="G15" i="1"/>
  <c r="C7" i="2"/>
  <c r="A3" i="2"/>
  <c r="G19" i="1" l="1"/>
  <c r="D19" i="1" s="1"/>
  <c r="E19" i="2" s="1"/>
  <c r="H19" i="2" s="1"/>
  <c r="W16" i="1"/>
  <c r="U16" i="1" s="1"/>
  <c r="F9" i="2" s="1"/>
  <c r="AE10" i="1"/>
  <c r="D12" i="2" s="1"/>
  <c r="W13" i="1"/>
  <c r="U13" i="1" s="1"/>
  <c r="F13" i="2" s="1"/>
  <c r="AE16" i="1"/>
  <c r="D10" i="2" s="1"/>
  <c r="O13" i="1"/>
  <c r="L13" i="1" s="1"/>
  <c r="E22" i="2" s="1"/>
  <c r="C17" i="2"/>
  <c r="G16" i="1"/>
  <c r="G10" i="1"/>
  <c r="D10" i="1" s="1"/>
  <c r="E17" i="2" s="1"/>
  <c r="A4" i="2"/>
  <c r="AE13" i="1"/>
  <c r="AC13" i="1" s="1"/>
  <c r="F16" i="2" s="1"/>
  <c r="C8" i="2"/>
  <c r="C9" i="2"/>
  <c r="G13" i="1"/>
  <c r="D13" i="1" s="1"/>
  <c r="E15" i="2" s="1"/>
  <c r="O16" i="1"/>
  <c r="M16" i="1" s="1"/>
  <c r="F11" i="2" s="1"/>
  <c r="O10" i="1"/>
  <c r="N10" i="1" s="1"/>
  <c r="G21" i="2" s="1"/>
  <c r="C15" i="2"/>
  <c r="A1" i="2"/>
  <c r="W10" i="1"/>
  <c r="D14" i="2" s="1"/>
  <c r="O19" i="1"/>
  <c r="M19" i="1" s="1"/>
  <c r="F20" i="2" s="1"/>
  <c r="C18" i="2"/>
  <c r="C11" i="2"/>
  <c r="A2" i="2"/>
  <c r="C22" i="2"/>
  <c r="AE19" i="1"/>
  <c r="AB19" i="1" s="1"/>
  <c r="W19" i="1"/>
  <c r="U19" i="1" s="1"/>
  <c r="F7" i="2" s="1"/>
  <c r="C20" i="2"/>
  <c r="C16" i="2"/>
  <c r="C10" i="2"/>
  <c r="D16" i="1" l="1"/>
  <c r="E8" i="2" s="1"/>
  <c r="H8" i="2" s="1"/>
  <c r="AC10" i="1"/>
  <c r="F12" i="2" s="1"/>
  <c r="AD10" i="1"/>
  <c r="G12" i="2" s="1"/>
  <c r="AB10" i="1"/>
  <c r="E12" i="2" s="1"/>
  <c r="H12" i="2" s="1"/>
  <c r="D9" i="2"/>
  <c r="M13" i="1"/>
  <c r="F22" i="2" s="1"/>
  <c r="D19" i="2"/>
  <c r="F19" i="1"/>
  <c r="G19" i="2" s="1"/>
  <c r="E19" i="1"/>
  <c r="F19" i="2" s="1"/>
  <c r="N19" i="1"/>
  <c r="G20" i="2" s="1"/>
  <c r="L19" i="1"/>
  <c r="E20" i="2" s="1"/>
  <c r="H20" i="2" s="1"/>
  <c r="T16" i="1"/>
  <c r="E9" i="2" s="1"/>
  <c r="H9" i="2" s="1"/>
  <c r="V16" i="1"/>
  <c r="G9" i="2" s="1"/>
  <c r="AC16" i="1"/>
  <c r="F10" i="2" s="1"/>
  <c r="B26" i="1"/>
  <c r="AB42" i="1" s="1"/>
  <c r="V13" i="1"/>
  <c r="G13" i="2" s="1"/>
  <c r="D22" i="2"/>
  <c r="B25" i="1"/>
  <c r="AB41" i="1" s="1"/>
  <c r="B28" i="1"/>
  <c r="AB44" i="1" s="1"/>
  <c r="T13" i="1"/>
  <c r="E13" i="2" s="1"/>
  <c r="H13" i="2" s="1"/>
  <c r="D13" i="2"/>
  <c r="F16" i="1"/>
  <c r="G8" i="2" s="1"/>
  <c r="D17" i="2"/>
  <c r="F10" i="1"/>
  <c r="G17" i="2" s="1"/>
  <c r="B27" i="1"/>
  <c r="AB43" i="1" s="1"/>
  <c r="AB16" i="1"/>
  <c r="E10" i="2" s="1"/>
  <c r="H10" i="2" s="1"/>
  <c r="T10" i="1"/>
  <c r="E14" i="2" s="1"/>
  <c r="H14" i="2" s="1"/>
  <c r="M10" i="1"/>
  <c r="F21" i="2" s="1"/>
  <c r="D21" i="2"/>
  <c r="L10" i="1"/>
  <c r="E21" i="2" s="1"/>
  <c r="H21" i="2" s="1"/>
  <c r="E10" i="1"/>
  <c r="F17" i="2" s="1"/>
  <c r="H22" i="2"/>
  <c r="E16" i="1"/>
  <c r="F8" i="2" s="1"/>
  <c r="F13" i="1"/>
  <c r="G15" i="2" s="1"/>
  <c r="D16" i="2"/>
  <c r="D8" i="2"/>
  <c r="U10" i="1"/>
  <c r="F14" i="2" s="1"/>
  <c r="O21" i="1"/>
  <c r="N13" i="1"/>
  <c r="G22" i="2" s="1"/>
  <c r="L16" i="1"/>
  <c r="E11" i="2" s="1"/>
  <c r="H11" i="2" s="1"/>
  <c r="G10" i="2"/>
  <c r="D15" i="2"/>
  <c r="E13" i="1"/>
  <c r="F15" i="2" s="1"/>
  <c r="AB13" i="1"/>
  <c r="E16" i="2" s="1"/>
  <c r="G21" i="1"/>
  <c r="D20" i="2"/>
  <c r="V10" i="1"/>
  <c r="G14" i="2" s="1"/>
  <c r="D11" i="2"/>
  <c r="N16" i="1"/>
  <c r="G11" i="2" s="1"/>
  <c r="W21" i="1"/>
  <c r="AD19" i="1"/>
  <c r="G18" i="2" s="1"/>
  <c r="AE21" i="1"/>
  <c r="B2" i="2" s="1"/>
  <c r="D18" i="2"/>
  <c r="AC19" i="1"/>
  <c r="F18" i="2" s="1"/>
  <c r="V19" i="1"/>
  <c r="G7" i="2" s="1"/>
  <c r="T19" i="1"/>
  <c r="E7" i="2" s="1"/>
  <c r="H7" i="2" s="1"/>
  <c r="D7" i="2"/>
  <c r="E18" i="2"/>
  <c r="H15" i="2"/>
  <c r="H17" i="2"/>
  <c r="G16" i="2" l="1"/>
  <c r="AD21" i="1"/>
  <c r="E2" i="2" s="1"/>
  <c r="U21" i="1"/>
  <c r="D1" i="2" s="1"/>
  <c r="N37" i="1"/>
  <c r="P37" i="1" s="1"/>
  <c r="N30" i="1"/>
  <c r="P30" i="1" s="1"/>
  <c r="N32" i="1"/>
  <c r="O32" i="1" s="1"/>
  <c r="N40" i="1"/>
  <c r="O40" i="1" s="1"/>
  <c r="N33" i="1"/>
  <c r="P33" i="1" s="1"/>
  <c r="M21" i="1"/>
  <c r="D4" i="2" s="1"/>
  <c r="N34" i="1"/>
  <c r="M34" i="1" s="1"/>
  <c r="N35" i="1"/>
  <c r="P35" i="1" s="1"/>
  <c r="E21" i="1"/>
  <c r="D3" i="2" s="1"/>
  <c r="N36" i="1"/>
  <c r="N21" i="1"/>
  <c r="E4" i="2" s="1"/>
  <c r="N26" i="1"/>
  <c r="O26" i="1" s="1"/>
  <c r="N28" i="1"/>
  <c r="M28" i="1" s="1"/>
  <c r="N29" i="1"/>
  <c r="O29" i="1" s="1"/>
  <c r="N38" i="1"/>
  <c r="O38" i="1" s="1"/>
  <c r="B1" i="2"/>
  <c r="N39" i="1"/>
  <c r="O39" i="1" s="1"/>
  <c r="L21" i="1"/>
  <c r="C4" i="2" s="1"/>
  <c r="B3" i="2"/>
  <c r="C25" i="1" s="1"/>
  <c r="AD41" i="1" s="1"/>
  <c r="F21" i="1"/>
  <c r="E3" i="2" s="1"/>
  <c r="N31" i="1"/>
  <c r="O31" i="1" s="1"/>
  <c r="D21" i="1"/>
  <c r="C3" i="2" s="1"/>
  <c r="B4" i="2"/>
  <c r="H16" i="2"/>
  <c r="AC21" i="1"/>
  <c r="D2" i="2" s="1"/>
  <c r="AB21" i="1"/>
  <c r="C2" i="2" s="1"/>
  <c r="V21" i="1"/>
  <c r="E1" i="2" s="1"/>
  <c r="N27" i="1"/>
  <c r="T21" i="1"/>
  <c r="C1" i="2" s="1"/>
  <c r="H18" i="2"/>
  <c r="AK36" i="1" s="1"/>
  <c r="N25" i="1"/>
  <c r="AK26" i="1" l="1"/>
  <c r="J25" i="1" s="1"/>
  <c r="B32" i="1" s="1"/>
  <c r="AK27" i="1"/>
  <c r="H26" i="1" s="1"/>
  <c r="AK29" i="1"/>
  <c r="K28" i="1" s="1"/>
  <c r="AK30" i="1"/>
  <c r="K29" i="1" s="1"/>
  <c r="AK31" i="1"/>
  <c r="K30" i="1" s="1"/>
  <c r="AK32" i="1"/>
  <c r="H31" i="1" s="1"/>
  <c r="AK28" i="1"/>
  <c r="K27" i="1" s="1"/>
  <c r="M32" i="1"/>
  <c r="M37" i="1"/>
  <c r="O37" i="1"/>
  <c r="AK41" i="1"/>
  <c r="H40" i="1" s="1"/>
  <c r="A36" i="1" s="1"/>
  <c r="O30" i="1"/>
  <c r="AK34" i="1"/>
  <c r="H33" i="1" s="1"/>
  <c r="M30" i="1"/>
  <c r="AK39" i="1"/>
  <c r="K38" i="1" s="1"/>
  <c r="AK40" i="1"/>
  <c r="J39" i="1" s="1"/>
  <c r="AK33" i="1"/>
  <c r="J32" i="1" s="1"/>
  <c r="M31" i="1"/>
  <c r="E26" i="1"/>
  <c r="M40" i="1"/>
  <c r="E36" i="1" s="1"/>
  <c r="F25" i="1"/>
  <c r="P32" i="1"/>
  <c r="AK35" i="1"/>
  <c r="K34" i="1" s="1"/>
  <c r="D25" i="1"/>
  <c r="E25" i="1"/>
  <c r="P40" i="1"/>
  <c r="E27" i="1"/>
  <c r="F28" i="1"/>
  <c r="E28" i="1"/>
  <c r="F27" i="1"/>
  <c r="P26" i="1"/>
  <c r="O33" i="1"/>
  <c r="P38" i="1"/>
  <c r="P28" i="1"/>
  <c r="O34" i="1"/>
  <c r="P34" i="1"/>
  <c r="M33" i="1"/>
  <c r="P31" i="1"/>
  <c r="M26" i="1"/>
  <c r="M35" i="1"/>
  <c r="O35" i="1"/>
  <c r="M29" i="1"/>
  <c r="O28" i="1"/>
  <c r="C28" i="1"/>
  <c r="AD44" i="1" s="1"/>
  <c r="M36" i="1"/>
  <c r="P36" i="1"/>
  <c r="O36" i="1"/>
  <c r="D28" i="1"/>
  <c r="F26" i="1"/>
  <c r="AK37" i="1"/>
  <c r="H35" i="1"/>
  <c r="J35" i="1"/>
  <c r="K35" i="1"/>
  <c r="P29" i="1"/>
  <c r="AK38" i="1"/>
  <c r="C26" i="1"/>
  <c r="AD42" i="1" s="1"/>
  <c r="C27" i="1"/>
  <c r="AD43" i="1" s="1"/>
  <c r="D26" i="1"/>
  <c r="M38" i="1"/>
  <c r="P39" i="1"/>
  <c r="M39" i="1"/>
  <c r="M27" i="1"/>
  <c r="P27" i="1"/>
  <c r="O27" i="1"/>
  <c r="D27" i="1"/>
  <c r="O25" i="1"/>
  <c r="P25" i="1"/>
  <c r="M25" i="1"/>
  <c r="E32" i="1" s="1"/>
  <c r="H28" i="1" l="1"/>
  <c r="J26" i="1"/>
  <c r="K26" i="1"/>
  <c r="K40" i="1"/>
  <c r="C36" i="1" s="1"/>
  <c r="J28" i="1"/>
  <c r="J27" i="1"/>
  <c r="J40" i="1"/>
  <c r="B36" i="1" s="1"/>
  <c r="H27" i="1"/>
  <c r="J29" i="1"/>
  <c r="H29" i="1"/>
  <c r="K33" i="1"/>
  <c r="J33" i="1"/>
  <c r="J34" i="1"/>
  <c r="J31" i="1"/>
  <c r="J38" i="1"/>
  <c r="H34" i="1"/>
  <c r="H38" i="1"/>
  <c r="K39" i="1"/>
  <c r="H39" i="1"/>
  <c r="K31" i="1"/>
  <c r="H32" i="1"/>
  <c r="K32" i="1"/>
  <c r="H25" i="1"/>
  <c r="A32" i="1" s="1"/>
  <c r="H30" i="1"/>
  <c r="J30" i="1"/>
  <c r="K25" i="1"/>
  <c r="C32" i="1" s="1"/>
  <c r="J36" i="1"/>
  <c r="H36" i="1"/>
  <c r="K36" i="1"/>
  <c r="J37" i="1"/>
  <c r="H37" i="1"/>
  <c r="K37" i="1"/>
</calcChain>
</file>

<file path=xl/sharedStrings.xml><?xml version="1.0" encoding="utf-8"?>
<sst xmlns="http://schemas.openxmlformats.org/spreadsheetml/2006/main" count="161" uniqueCount="78">
  <si>
    <t>Česká kuželkářská
asociace</t>
  </si>
  <si>
    <t>Zápis o utkání</t>
  </si>
  <si>
    <t>Domácí</t>
  </si>
  <si>
    <t>Příjmení a jméno hráče</t>
  </si>
  <si>
    <t>Série hodů</t>
  </si>
  <si>
    <t>Výkon</t>
  </si>
  <si>
    <t>Reg. číslo</t>
  </si>
  <si>
    <t>Plné</t>
  </si>
  <si>
    <t>Dor.</t>
  </si>
  <si>
    <t>Ch.</t>
  </si>
  <si>
    <t>Celk.</t>
  </si>
  <si>
    <t>Celkový výkon družstva  </t>
  </si>
  <si>
    <t>Pořadí družstev</t>
  </si>
  <si>
    <t>Pořadí jednotlicvů</t>
  </si>
  <si>
    <t>výkon</t>
  </si>
  <si>
    <t>lepší dorážka</t>
  </si>
  <si>
    <t>méně chyb</t>
  </si>
  <si>
    <t>1.</t>
  </si>
  <si>
    <t>2.</t>
  </si>
  <si>
    <t>3.</t>
  </si>
  <si>
    <t>4.</t>
  </si>
  <si>
    <t>Družstvo</t>
  </si>
  <si>
    <t>Jméno hráče</t>
  </si>
  <si>
    <t>5.</t>
  </si>
  <si>
    <t>6.</t>
  </si>
  <si>
    <t>7.</t>
  </si>
  <si>
    <t>8.</t>
  </si>
  <si>
    <t>9.</t>
  </si>
  <si>
    <t>10.</t>
  </si>
  <si>
    <t>11.</t>
  </si>
  <si>
    <t>12.</t>
  </si>
  <si>
    <t>Pořadí družstev po základní části</t>
  </si>
  <si>
    <t>Výh</t>
  </si>
  <si>
    <t>Rem</t>
  </si>
  <si>
    <t>Proh</t>
  </si>
  <si>
    <t>body</t>
  </si>
  <si>
    <t>Průměr</t>
  </si>
  <si>
    <t>Zápas</t>
  </si>
  <si>
    <t>Připraví se</t>
  </si>
  <si>
    <t>Dráha č.1</t>
  </si>
  <si>
    <t>Dráha č.2</t>
  </si>
  <si>
    <t>Pořadí družstev ve finále</t>
  </si>
  <si>
    <t>Čulibrk malého finále</t>
  </si>
  <si>
    <t>Nejlepší jednotlivec malého finále</t>
  </si>
  <si>
    <t>Malé finále 43. ročníku ligy neregistrovaných na BOPO Třebíč 2022/2023</t>
  </si>
  <si>
    <t>Mloci</t>
  </si>
  <si>
    <t>Mimoni</t>
  </si>
  <si>
    <t>Říza Team</t>
  </si>
  <si>
    <t>BOPO</t>
  </si>
  <si>
    <t>ŠTARK</t>
  </si>
  <si>
    <t>Ladislav</t>
  </si>
  <si>
    <t>Dominika</t>
  </si>
  <si>
    <t>MALÝ</t>
  </si>
  <si>
    <t>Daniel</t>
  </si>
  <si>
    <t>MALÁ</t>
  </si>
  <si>
    <t>Gabriela</t>
  </si>
  <si>
    <t>ŠTARKOVÁ</t>
  </si>
  <si>
    <t xml:space="preserve">NĚMEC </t>
  </si>
  <si>
    <t>Lukáš</t>
  </si>
  <si>
    <t>ROZSYPAL</t>
  </si>
  <si>
    <t>Tomáš</t>
  </si>
  <si>
    <t>OŠMERA</t>
  </si>
  <si>
    <t>Michal</t>
  </si>
  <si>
    <t>VACEK</t>
  </si>
  <si>
    <t>Petr</t>
  </si>
  <si>
    <t>ŘEZÁČ</t>
  </si>
  <si>
    <t>VRZALOVÁ</t>
  </si>
  <si>
    <t>Lenka</t>
  </si>
  <si>
    <t>TOMEČEK</t>
  </si>
  <si>
    <t>David</t>
  </si>
  <si>
    <t>VRZAL</t>
  </si>
  <si>
    <t>Radim</t>
  </si>
  <si>
    <t>DOBROVOLNÝ</t>
  </si>
  <si>
    <t>NAHODIL</t>
  </si>
  <si>
    <t>Zdeněk</t>
  </si>
  <si>
    <t>VEŠKRNA</t>
  </si>
  <si>
    <t>Martin</t>
  </si>
  <si>
    <t>Milan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</si>
</sst>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000"/>
    <numFmt numFmtId="165" formatCode="0.0"/>
  </numFmts>
  <fonts count="17" x14ac:knownFonts="1">
    <font>
      <sz val="10"/>
      <name val="Arial CE"/>
      <charset val="238"/>
    </font>
    <font>
      <b/>
      <sz val="20"/>
      <name val="Arial CE"/>
      <family val="2"/>
      <charset val="238"/>
    </font>
    <font>
      <sz val="9"/>
      <name val="Arial CE"/>
      <family val="2"/>
      <charset val="238"/>
    </font>
    <font>
      <sz val="12"/>
      <name val="Arial CE"/>
      <family val="2"/>
      <charset val="238"/>
    </font>
    <font>
      <b/>
      <sz val="9"/>
      <name val="Arial CE"/>
      <family val="2"/>
      <charset val="238"/>
    </font>
    <font>
      <b/>
      <sz val="14"/>
      <name val="Arial CE"/>
      <family val="2"/>
      <charset val="238"/>
    </font>
    <font>
      <sz val="14"/>
      <name val="Arial CE"/>
      <family val="2"/>
      <charset val="238"/>
    </font>
    <font>
      <sz val="10"/>
      <name val="Arial CE"/>
      <family val="2"/>
      <charset val="238"/>
    </font>
    <font>
      <sz val="11"/>
      <name val="Arial CE"/>
      <family val="2"/>
      <charset val="238"/>
    </font>
    <font>
      <b/>
      <sz val="12"/>
      <name val="Arial CE"/>
      <family val="2"/>
      <charset val="238"/>
    </font>
    <font>
      <b/>
      <sz val="11"/>
      <name val="Arial CE"/>
      <charset val="238"/>
    </font>
    <font>
      <b/>
      <sz val="14"/>
      <name val="Arial CE"/>
      <charset val="238"/>
    </font>
    <font>
      <b/>
      <sz val="18"/>
      <name val="Arial CE"/>
      <charset val="238"/>
    </font>
    <font>
      <b/>
      <sz val="8"/>
      <name val="Arial CE"/>
      <family val="2"/>
      <charset val="238"/>
    </font>
    <font>
      <sz val="9"/>
      <name val="Arial CE"/>
      <charset val="238"/>
    </font>
    <font>
      <sz val="8"/>
      <name val="Arial CE"/>
      <charset val="238"/>
    </font>
    <font>
      <b/>
      <sz val="18"/>
      <color theme="0"/>
      <name val="Arial CE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0" fillId="0" borderId="0" xfId="0" applyProtection="1">
      <protection hidden="1"/>
    </xf>
    <xf numFmtId="0" fontId="4" fillId="2" borderId="1" xfId="0" applyFont="1" applyFill="1" applyBorder="1" applyAlignment="1" applyProtection="1">
      <alignment horizontal="left" vertical="top" indent="1"/>
      <protection hidden="1"/>
    </xf>
    <xf numFmtId="0" fontId="2" fillId="0" borderId="2" xfId="0" applyFont="1" applyBorder="1" applyAlignment="1" applyProtection="1">
      <alignment horizontal="center" vertical="top"/>
      <protection hidden="1"/>
    </xf>
    <xf numFmtId="0" fontId="2" fillId="0" borderId="3" xfId="0" applyFont="1" applyBorder="1" applyAlignment="1" applyProtection="1">
      <alignment horizontal="center" vertical="top"/>
      <protection hidden="1"/>
    </xf>
    <xf numFmtId="0" fontId="2" fillId="0" borderId="4" xfId="0" applyFont="1" applyBorder="1" applyAlignment="1" applyProtection="1">
      <alignment horizontal="center" vertical="top"/>
      <protection hidden="1"/>
    </xf>
    <xf numFmtId="0" fontId="2" fillId="0" borderId="5" xfId="0" applyFont="1" applyBorder="1" applyAlignment="1" applyProtection="1">
      <alignment horizontal="center" vertical="center"/>
      <protection hidden="1"/>
    </xf>
    <xf numFmtId="0" fontId="7" fillId="0" borderId="6" xfId="0" applyFont="1" applyBorder="1" applyAlignment="1" applyProtection="1">
      <alignment horizontal="center" vertical="center"/>
      <protection locked="0" hidden="1"/>
    </xf>
    <xf numFmtId="0" fontId="7" fillId="0" borderId="7" xfId="0" applyFont="1" applyBorder="1" applyAlignment="1" applyProtection="1">
      <alignment horizontal="center" vertical="center"/>
      <protection locked="0" hidden="1"/>
    </xf>
    <xf numFmtId="0" fontId="7" fillId="0" borderId="8" xfId="0" applyFont="1" applyBorder="1" applyAlignment="1" applyProtection="1">
      <alignment horizontal="center" vertical="center"/>
      <protection hidden="1"/>
    </xf>
    <xf numFmtId="0" fontId="2" fillId="0" borderId="9" xfId="0" applyFont="1" applyBorder="1" applyAlignment="1" applyProtection="1">
      <alignment horizontal="center" vertical="center"/>
      <protection hidden="1"/>
    </xf>
    <xf numFmtId="0" fontId="7" fillId="0" borderId="10" xfId="0" applyFont="1" applyBorder="1" applyAlignment="1" applyProtection="1">
      <alignment horizontal="center" vertical="center"/>
      <protection locked="0" hidden="1"/>
    </xf>
    <xf numFmtId="0" fontId="7" fillId="0" borderId="11" xfId="0" applyFont="1" applyBorder="1" applyAlignment="1" applyProtection="1">
      <alignment horizontal="center" vertical="center"/>
      <protection locked="0" hidden="1"/>
    </xf>
    <xf numFmtId="0" fontId="7" fillId="0" borderId="12" xfId="0" applyFont="1" applyBorder="1" applyAlignment="1" applyProtection="1">
      <alignment horizontal="center" vertical="center"/>
      <protection hidden="1"/>
    </xf>
    <xf numFmtId="0" fontId="2" fillId="0" borderId="13" xfId="0" applyFont="1" applyBorder="1" applyAlignment="1" applyProtection="1">
      <alignment horizontal="center" vertical="center"/>
      <protection hidden="1"/>
    </xf>
    <xf numFmtId="0" fontId="9" fillId="0" borderId="14" xfId="0" applyFont="1" applyBorder="1" applyAlignment="1" applyProtection="1">
      <alignment horizontal="center" vertical="center"/>
      <protection hidden="1"/>
    </xf>
    <xf numFmtId="0" fontId="9" fillId="0" borderId="15" xfId="0" applyFont="1" applyBorder="1" applyAlignment="1" applyProtection="1">
      <alignment horizontal="center" vertical="center"/>
      <protection hidden="1"/>
    </xf>
    <xf numFmtId="0" fontId="9" fillId="0" borderId="16" xfId="0" applyFont="1" applyBorder="1" applyAlignment="1" applyProtection="1">
      <alignment horizontal="center" vertical="center"/>
      <protection hidden="1"/>
    </xf>
    <xf numFmtId="0" fontId="0" fillId="0" borderId="1" xfId="0" applyBorder="1" applyAlignment="1" applyProtection="1">
      <alignment vertical="center"/>
      <protection hidden="1"/>
    </xf>
    <xf numFmtId="0" fontId="0" fillId="0" borderId="17" xfId="0" applyBorder="1" applyAlignment="1" applyProtection="1">
      <alignment vertical="center"/>
      <protection hidden="1"/>
    </xf>
    <xf numFmtId="0" fontId="4" fillId="0" borderId="18" xfId="0" applyFont="1" applyBorder="1" applyAlignment="1" applyProtection="1">
      <alignment horizontal="right" vertical="center"/>
      <protection hidden="1"/>
    </xf>
    <xf numFmtId="0" fontId="9" fillId="0" borderId="19" xfId="0" applyFont="1" applyBorder="1" applyAlignment="1" applyProtection="1">
      <alignment horizontal="center" vertical="center"/>
      <protection hidden="1"/>
    </xf>
    <xf numFmtId="0" fontId="9" fillId="0" borderId="20" xfId="0" applyFont="1" applyBorder="1" applyAlignment="1" applyProtection="1">
      <alignment horizontal="center" vertical="center"/>
      <protection hidden="1"/>
    </xf>
    <xf numFmtId="0" fontId="9" fillId="0" borderId="21" xfId="0" applyFont="1" applyBorder="1" applyAlignment="1" applyProtection="1">
      <alignment horizontal="center" vertical="center"/>
      <protection hidden="1"/>
    </xf>
    <xf numFmtId="0" fontId="0" fillId="0" borderId="0" xfId="0" applyAlignment="1" applyProtection="1">
      <alignment horizontal="right"/>
      <protection hidden="1"/>
    </xf>
    <xf numFmtId="0" fontId="6" fillId="0" borderId="0" xfId="0" applyFont="1" applyAlignment="1" applyProtection="1">
      <alignment horizontal="right" vertical="center"/>
      <protection locked="0" hidden="1"/>
    </xf>
    <xf numFmtId="0" fontId="2" fillId="0" borderId="22" xfId="0" applyFont="1" applyBorder="1" applyAlignment="1" applyProtection="1">
      <alignment horizontal="right"/>
      <protection hidden="1"/>
    </xf>
    <xf numFmtId="0" fontId="2" fillId="0" borderId="0" xfId="0" applyFont="1" applyAlignment="1" applyProtection="1">
      <alignment horizontal="right" vertical="top"/>
      <protection hidden="1"/>
    </xf>
    <xf numFmtId="0" fontId="7" fillId="0" borderId="0" xfId="0" applyFont="1" applyAlignment="1" applyProtection="1">
      <alignment horizontal="right" vertical="center"/>
      <protection hidden="1"/>
    </xf>
    <xf numFmtId="0" fontId="9" fillId="0" borderId="0" xfId="0" applyFont="1" applyAlignment="1" applyProtection="1">
      <alignment horizontal="right" vertical="center"/>
      <protection hidden="1"/>
    </xf>
    <xf numFmtId="0" fontId="0" fillId="0" borderId="23" xfId="0" applyBorder="1" applyProtection="1">
      <protection hidden="1"/>
    </xf>
    <xf numFmtId="0" fontId="0" fillId="3" borderId="0" xfId="0" applyFill="1" applyProtection="1">
      <protection hidden="1"/>
    </xf>
    <xf numFmtId="1" fontId="0" fillId="0" borderId="0" xfId="0" applyNumberFormat="1" applyAlignment="1">
      <alignment horizontal="center"/>
    </xf>
    <xf numFmtId="0" fontId="0" fillId="5" borderId="0" xfId="0" applyFill="1" applyProtection="1">
      <protection hidden="1"/>
    </xf>
    <xf numFmtId="0" fontId="0" fillId="5" borderId="0" xfId="0" applyFill="1" applyAlignment="1" applyProtection="1">
      <alignment horizontal="center"/>
      <protection hidden="1"/>
    </xf>
    <xf numFmtId="0" fontId="0" fillId="0" borderId="0" xfId="0" applyAlignment="1" applyProtection="1">
      <alignment horizontal="left"/>
      <protection hidden="1"/>
    </xf>
    <xf numFmtId="0" fontId="0" fillId="5" borderId="26" xfId="0" applyFill="1" applyBorder="1" applyAlignment="1" applyProtection="1">
      <alignment horizontal="left"/>
      <protection hidden="1"/>
    </xf>
    <xf numFmtId="0" fontId="0" fillId="0" borderId="0" xfId="0" applyAlignment="1" applyProtection="1">
      <alignment horizontal="center"/>
      <protection hidden="1"/>
    </xf>
    <xf numFmtId="0" fontId="0" fillId="0" borderId="23" xfId="0" applyBorder="1" applyAlignment="1" applyProtection="1">
      <alignment horizontal="left"/>
      <protection hidden="1"/>
    </xf>
    <xf numFmtId="0" fontId="0" fillId="0" borderId="23" xfId="0" applyBorder="1" applyAlignment="1" applyProtection="1">
      <alignment horizontal="center"/>
      <protection hidden="1"/>
    </xf>
    <xf numFmtId="0" fontId="10" fillId="0" borderId="0" xfId="0" applyFont="1" applyAlignment="1" applyProtection="1">
      <alignment horizontal="center"/>
      <protection hidden="1"/>
    </xf>
    <xf numFmtId="0" fontId="10" fillId="0" borderId="0" xfId="0" applyFont="1" applyAlignment="1" applyProtection="1">
      <alignment horizontal="left"/>
      <protection hidden="1"/>
    </xf>
    <xf numFmtId="0" fontId="14" fillId="5" borderId="0" xfId="0" applyFont="1" applyFill="1" applyProtection="1">
      <protection hidden="1"/>
    </xf>
    <xf numFmtId="0" fontId="15" fillId="0" borderId="23" xfId="0" applyFont="1" applyBorder="1" applyProtection="1">
      <protection hidden="1"/>
    </xf>
    <xf numFmtId="0" fontId="15" fillId="0" borderId="23" xfId="0" applyFont="1" applyBorder="1" applyAlignment="1" applyProtection="1">
      <alignment horizontal="center"/>
      <protection hidden="1"/>
    </xf>
    <xf numFmtId="0" fontId="15" fillId="0" borderId="0" xfId="0" applyFont="1" applyProtection="1">
      <protection hidden="1"/>
    </xf>
    <xf numFmtId="0" fontId="15" fillId="0" borderId="0" xfId="0" applyFont="1" applyAlignment="1" applyProtection="1">
      <alignment horizontal="center"/>
      <protection hidden="1"/>
    </xf>
    <xf numFmtId="0" fontId="15" fillId="0" borderId="0" xfId="0" applyFont="1" applyAlignment="1" applyProtection="1">
      <alignment horizontal="left"/>
      <protection hidden="1"/>
    </xf>
    <xf numFmtId="1" fontId="0" fillId="0" borderId="0" xfId="0" applyNumberFormat="1" applyAlignment="1" applyProtection="1">
      <alignment horizontal="center" vertical="center"/>
      <protection hidden="1"/>
    </xf>
    <xf numFmtId="165" fontId="0" fillId="0" borderId="0" xfId="0" applyNumberFormat="1" applyAlignment="1" applyProtection="1">
      <alignment horizontal="center" vertical="center"/>
      <protection hidden="1"/>
    </xf>
    <xf numFmtId="165" fontId="0" fillId="0" borderId="0" xfId="0" applyNumberFormat="1" applyAlignment="1" applyProtection="1">
      <alignment horizontal="left" vertical="center"/>
      <protection hidden="1"/>
    </xf>
    <xf numFmtId="0" fontId="0" fillId="0" borderId="0" xfId="0" applyAlignment="1" applyProtection="1">
      <alignment horizontal="left"/>
      <protection hidden="1"/>
    </xf>
    <xf numFmtId="0" fontId="3" fillId="0" borderId="38" xfId="0" applyFont="1" applyBorder="1" applyAlignment="1" applyProtection="1">
      <alignment horizontal="center" vertical="center"/>
      <protection locked="0" hidden="1"/>
    </xf>
    <xf numFmtId="0" fontId="3" fillId="0" borderId="39" xfId="0" applyFont="1" applyBorder="1" applyAlignment="1" applyProtection="1">
      <alignment horizontal="center" vertical="center"/>
      <protection locked="0" hidden="1"/>
    </xf>
    <xf numFmtId="0" fontId="3" fillId="0" borderId="33" xfId="0" applyFont="1" applyBorder="1" applyAlignment="1" applyProtection="1">
      <alignment horizontal="center" vertical="center"/>
      <protection locked="0" hidden="1"/>
    </xf>
    <xf numFmtId="0" fontId="3" fillId="0" borderId="34" xfId="0" applyFont="1" applyBorder="1" applyAlignment="1" applyProtection="1">
      <alignment horizontal="center" vertical="center"/>
      <protection locked="0" hidden="1"/>
    </xf>
    <xf numFmtId="0" fontId="12" fillId="0" borderId="0" xfId="0" applyFont="1" applyAlignment="1" applyProtection="1">
      <alignment horizontal="right" vertical="center"/>
      <protection hidden="1"/>
    </xf>
    <xf numFmtId="0" fontId="12" fillId="4" borderId="0" xfId="0" applyFont="1" applyFill="1" applyAlignment="1" applyProtection="1">
      <alignment horizontal="right" vertical="center"/>
      <protection hidden="1"/>
    </xf>
    <xf numFmtId="0" fontId="2" fillId="0" borderId="33" xfId="0" applyFont="1" applyBorder="1" applyAlignment="1" applyProtection="1">
      <alignment horizontal="left" indent="1"/>
      <protection hidden="1"/>
    </xf>
    <xf numFmtId="0" fontId="0" fillId="0" borderId="34" xfId="0" applyBorder="1" applyAlignment="1" applyProtection="1">
      <alignment horizontal="left" indent="1"/>
      <protection hidden="1"/>
    </xf>
    <xf numFmtId="0" fontId="2" fillId="0" borderId="35" xfId="0" applyFont="1" applyBorder="1" applyAlignment="1" applyProtection="1">
      <alignment horizontal="center" vertical="center" wrapText="1"/>
      <protection hidden="1"/>
    </xf>
    <xf numFmtId="0" fontId="2" fillId="0" borderId="36" xfId="0" applyFont="1" applyBorder="1" applyAlignment="1" applyProtection="1">
      <alignment horizontal="center" vertical="center" wrapText="1"/>
      <protection hidden="1"/>
    </xf>
    <xf numFmtId="0" fontId="2" fillId="0" borderId="27" xfId="0" applyFont="1" applyBorder="1" applyAlignment="1" applyProtection="1">
      <alignment horizontal="center"/>
      <protection hidden="1"/>
    </xf>
    <xf numFmtId="0" fontId="2" fillId="0" borderId="28" xfId="0" applyFont="1" applyBorder="1" applyAlignment="1" applyProtection="1">
      <alignment horizontal="center"/>
      <protection hidden="1"/>
    </xf>
    <xf numFmtId="0" fontId="2" fillId="0" borderId="29" xfId="0" applyFont="1" applyBorder="1" applyAlignment="1" applyProtection="1">
      <alignment horizontal="center"/>
      <protection hidden="1"/>
    </xf>
    <xf numFmtId="0" fontId="2" fillId="0" borderId="31" xfId="0" applyFont="1" applyBorder="1" applyAlignment="1" applyProtection="1">
      <alignment horizontal="left" indent="1"/>
      <protection hidden="1"/>
    </xf>
    <xf numFmtId="0" fontId="0" fillId="0" borderId="32" xfId="0" applyBorder="1" applyAlignment="1" applyProtection="1">
      <alignment horizontal="left" indent="1"/>
      <protection hidden="1"/>
    </xf>
    <xf numFmtId="164" fontId="8" fillId="0" borderId="24" xfId="0" applyNumberFormat="1" applyFont="1" applyBorder="1" applyAlignment="1" applyProtection="1">
      <alignment horizontal="left" vertical="center" indent="1"/>
      <protection locked="0" hidden="1"/>
    </xf>
    <xf numFmtId="0" fontId="0" fillId="0" borderId="25" xfId="0" applyBorder="1"/>
    <xf numFmtId="0" fontId="13" fillId="0" borderId="0" xfId="0" applyFont="1" applyAlignment="1" applyProtection="1">
      <alignment vertical="center" wrapText="1"/>
      <protection hidden="1"/>
    </xf>
    <xf numFmtId="0" fontId="13" fillId="0" borderId="30" xfId="0" applyFont="1" applyBorder="1" applyAlignment="1" applyProtection="1">
      <alignment vertical="center" wrapText="1"/>
      <protection hidden="1"/>
    </xf>
    <xf numFmtId="0" fontId="1" fillId="0" borderId="0" xfId="0" applyFont="1" applyAlignment="1" applyProtection="1">
      <alignment horizontal="center"/>
      <protection hidden="1"/>
    </xf>
    <xf numFmtId="0" fontId="12" fillId="0" borderId="0" xfId="0" applyFont="1" applyAlignment="1" applyProtection="1">
      <alignment horizontal="center"/>
      <protection hidden="1"/>
    </xf>
    <xf numFmtId="164" fontId="0" fillId="0" borderId="25" xfId="0" applyNumberFormat="1" applyBorder="1" applyAlignment="1" applyProtection="1">
      <alignment horizontal="left" vertical="center" indent="1"/>
      <protection locked="0" hidden="1"/>
    </xf>
    <xf numFmtId="0" fontId="5" fillId="2" borderId="17" xfId="0" applyFont="1" applyFill="1" applyBorder="1" applyAlignment="1" applyProtection="1">
      <alignment horizontal="center" vertical="center"/>
      <protection locked="0" hidden="1"/>
    </xf>
    <xf numFmtId="0" fontId="5" fillId="2" borderId="18" xfId="0" applyFont="1" applyFill="1" applyBorder="1" applyAlignment="1" applyProtection="1">
      <alignment horizontal="center" vertical="center"/>
      <protection locked="0" hidden="1"/>
    </xf>
    <xf numFmtId="0" fontId="2" fillId="0" borderId="34" xfId="0" applyFont="1" applyBorder="1" applyAlignment="1" applyProtection="1">
      <alignment horizontal="left" indent="1"/>
      <protection hidden="1"/>
    </xf>
    <xf numFmtId="0" fontId="2" fillId="0" borderId="33" xfId="0" applyFont="1" applyBorder="1" applyAlignment="1" applyProtection="1">
      <alignment horizontal="center"/>
      <protection hidden="1"/>
    </xf>
    <xf numFmtId="0" fontId="2" fillId="0" borderId="37" xfId="0" applyFont="1" applyBorder="1" applyAlignment="1" applyProtection="1">
      <alignment horizontal="center"/>
      <protection hidden="1"/>
    </xf>
    <xf numFmtId="0" fontId="2" fillId="0" borderId="34" xfId="0" applyFont="1" applyBorder="1" applyAlignment="1" applyProtection="1">
      <alignment horizontal="center"/>
      <protection hidden="1"/>
    </xf>
    <xf numFmtId="47" fontId="0" fillId="0" borderId="0" xfId="0" applyNumberFormat="1" applyAlignment="1" applyProtection="1">
      <alignment horizontal="center"/>
      <protection hidden="1"/>
    </xf>
    <xf numFmtId="0" fontId="0" fillId="0" borderId="0" xfId="0" applyAlignment="1" applyProtection="1">
      <alignment horizontal="center"/>
      <protection hidden="1"/>
    </xf>
    <xf numFmtId="46" fontId="0" fillId="0" borderId="0" xfId="0" applyNumberFormat="1" applyAlignment="1" applyProtection="1">
      <alignment horizontal="center"/>
      <protection hidden="1"/>
    </xf>
    <xf numFmtId="164" fontId="8" fillId="0" borderId="25" xfId="0" applyNumberFormat="1" applyFont="1" applyBorder="1" applyAlignment="1" applyProtection="1">
      <alignment horizontal="left" vertical="center" indent="1"/>
      <protection locked="0" hidden="1"/>
    </xf>
    <xf numFmtId="20" fontId="0" fillId="0" borderId="0" xfId="0" applyNumberFormat="1" applyAlignment="1" applyProtection="1">
      <alignment horizontal="center"/>
      <protection hidden="1"/>
    </xf>
    <xf numFmtId="46" fontId="0" fillId="0" borderId="0" xfId="0" applyNumberFormat="1" applyAlignment="1" applyProtection="1">
      <alignment horizontal="left"/>
      <protection hidden="1"/>
    </xf>
    <xf numFmtId="0" fontId="2" fillId="0" borderId="32" xfId="0" applyFont="1" applyBorder="1" applyAlignment="1" applyProtection="1">
      <alignment horizontal="left" indent="1"/>
      <protection hidden="1"/>
    </xf>
    <xf numFmtId="0" fontId="11" fillId="0" borderId="0" xfId="0" applyFont="1" applyAlignment="1" applyProtection="1">
      <alignment horizontal="center"/>
      <protection hidden="1"/>
    </xf>
    <xf numFmtId="46" fontId="0" fillId="0" borderId="26" xfId="0" applyNumberFormat="1" applyBorder="1" applyAlignment="1" applyProtection="1">
      <alignment horizontal="center"/>
      <protection hidden="1"/>
    </xf>
    <xf numFmtId="0" fontId="0" fillId="0" borderId="26" xfId="0" applyBorder="1" applyAlignment="1" applyProtection="1">
      <alignment horizontal="center"/>
      <protection hidden="1"/>
    </xf>
    <xf numFmtId="0" fontId="15" fillId="0" borderId="0" xfId="0" applyFont="1" applyAlignment="1" applyProtection="1">
      <alignment horizontal="left"/>
      <protection hidden="1"/>
    </xf>
    <xf numFmtId="0" fontId="10" fillId="0" borderId="0" xfId="0" applyFont="1" applyAlignment="1" applyProtection="1">
      <alignment horizontal="left"/>
      <protection hidden="1"/>
    </xf>
    <xf numFmtId="22" fontId="16" fillId="6" borderId="0" xfId="0" applyNumberFormat="1" applyFont="1" applyFill="1" applyAlignment="1" applyProtection="1">
      <alignment horizontal="right"/>
      <protection hidden="1"/>
    </xf>
    <xf numFmtId="0" fontId="10" fillId="0" borderId="23" xfId="0" applyFont="1" applyBorder="1" applyAlignment="1" applyProtection="1">
      <alignment horizontal="left"/>
      <protection hidden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microsoft.com/office/2017/10/relationships/person" Target="persons/person0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571500</xdr:colOff>
      <xdr:row>1</xdr:row>
      <xdr:rowOff>28575</xdr:rowOff>
    </xdr:to>
    <xdr:pic macro="[0]!Prepocitej">
      <xdr:nvPicPr>
        <xdr:cNvPr id="1268" name="Picture 1" descr="ČKA čb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715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>
    <pageSetUpPr autoPageBreaks="0"/>
  </sheetPr>
  <dimension ref="A1:AK66"/>
  <sheetViews>
    <sheetView showGridLines="0" tabSelected="1" zoomScaleNormal="100" workbookViewId="0">
      <selection activeCell="A3" sqref="A3:G21"/>
    </sheetView>
  </sheetViews>
  <sheetFormatPr defaultColWidth="9.140625" defaultRowHeight="12.75" x14ac:dyDescent="0.2"/>
  <cols>
    <col min="1" max="2" width="10.7109375" style="1" customWidth="1"/>
    <col min="3" max="5" width="5.7109375" style="1" customWidth="1"/>
    <col min="6" max="6" width="4.7109375" style="1" customWidth="1"/>
    <col min="7" max="7" width="6.7109375" style="1" customWidth="1"/>
    <col min="8" max="8" width="3.7109375" style="24" customWidth="1"/>
    <col min="9" max="10" width="10.7109375" style="1" customWidth="1"/>
    <col min="11" max="13" width="5.7109375" style="1" customWidth="1"/>
    <col min="14" max="14" width="4.7109375" style="1" customWidth="1"/>
    <col min="15" max="15" width="6.7109375" style="1" customWidth="1"/>
    <col min="16" max="16" width="3.7109375" style="24" customWidth="1"/>
    <col min="17" max="18" width="10.7109375" style="1" customWidth="1"/>
    <col min="19" max="21" width="5.7109375" style="1" customWidth="1"/>
    <col min="22" max="22" width="4.7109375" style="1" customWidth="1"/>
    <col min="23" max="23" width="6.7109375" style="1" customWidth="1"/>
    <col min="24" max="24" width="4.5703125" style="24" customWidth="1"/>
    <col min="25" max="26" width="10.7109375" style="1" customWidth="1"/>
    <col min="27" max="29" width="5.7109375" style="1" customWidth="1"/>
    <col min="30" max="30" width="4.7109375" style="1" customWidth="1"/>
    <col min="31" max="31" width="6.7109375" style="1" customWidth="1"/>
    <col min="32" max="32" width="3.28515625" style="1" customWidth="1"/>
    <col min="33" max="33" width="5.28515625" style="1" customWidth="1"/>
    <col min="34" max="34" width="4.7109375" style="1" customWidth="1"/>
    <col min="35" max="16384" width="9.140625" style="1"/>
  </cols>
  <sheetData>
    <row r="1" spans="1:32" ht="26.25" customHeight="1" x14ac:dyDescent="0.4">
      <c r="B1" s="69" t="s">
        <v>0</v>
      </c>
      <c r="C1" s="69"/>
      <c r="D1" s="71" t="s">
        <v>1</v>
      </c>
      <c r="E1" s="71"/>
      <c r="F1" s="71"/>
      <c r="G1" s="71"/>
      <c r="H1" s="71"/>
      <c r="I1" s="71"/>
      <c r="J1" s="72" t="s">
        <v>44</v>
      </c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72"/>
      <c r="Z1" s="72"/>
      <c r="AA1" s="92">
        <f ca="1">NOW()</f>
        <v>45038.926535879633</v>
      </c>
      <c r="AB1" s="92"/>
      <c r="AC1" s="92"/>
      <c r="AD1" s="92"/>
      <c r="AE1" s="92"/>
      <c r="AF1" s="92"/>
    </row>
    <row r="2" spans="1:32" ht="6" customHeight="1" thickBot="1" x14ac:dyDescent="0.25">
      <c r="B2" s="70"/>
      <c r="C2" s="70"/>
    </row>
    <row r="3" spans="1:32" ht="20.100000000000001" customHeight="1" thickBot="1" x14ac:dyDescent="0.25">
      <c r="A3" s="2" t="s">
        <v>2</v>
      </c>
      <c r="B3" s="74" t="s">
        <v>45</v>
      </c>
      <c r="C3" s="74"/>
      <c r="D3" s="74"/>
      <c r="E3" s="74"/>
      <c r="F3" s="74"/>
      <c r="G3" s="75"/>
      <c r="H3" s="25"/>
      <c r="I3" s="2" t="s">
        <v>2</v>
      </c>
      <c r="J3" s="74" t="s">
        <v>46</v>
      </c>
      <c r="K3" s="74"/>
      <c r="L3" s="74"/>
      <c r="M3" s="74"/>
      <c r="N3" s="74"/>
      <c r="O3" s="75"/>
      <c r="Q3" s="2" t="s">
        <v>2</v>
      </c>
      <c r="R3" s="74" t="s">
        <v>47</v>
      </c>
      <c r="S3" s="74"/>
      <c r="T3" s="74"/>
      <c r="U3" s="74"/>
      <c r="V3" s="74"/>
      <c r="W3" s="75"/>
      <c r="Y3" s="2" t="s">
        <v>2</v>
      </c>
      <c r="Z3" s="74" t="s">
        <v>48</v>
      </c>
      <c r="AA3" s="74"/>
      <c r="AB3" s="74"/>
      <c r="AC3" s="74"/>
      <c r="AD3" s="74"/>
      <c r="AE3" s="75"/>
    </row>
    <row r="4" spans="1:32" ht="5.0999999999999996" customHeight="1" thickBot="1" x14ac:dyDescent="0.25"/>
    <row r="5" spans="1:32" ht="12.95" customHeight="1" x14ac:dyDescent="0.2">
      <c r="A5" s="58" t="s">
        <v>3</v>
      </c>
      <c r="B5" s="59"/>
      <c r="C5" s="60" t="s">
        <v>4</v>
      </c>
      <c r="D5" s="62" t="s">
        <v>5</v>
      </c>
      <c r="E5" s="63"/>
      <c r="F5" s="63"/>
      <c r="G5" s="64"/>
      <c r="H5" s="26"/>
      <c r="I5" s="58" t="s">
        <v>3</v>
      </c>
      <c r="J5" s="76"/>
      <c r="K5" s="60" t="s">
        <v>4</v>
      </c>
      <c r="L5" s="77" t="s">
        <v>5</v>
      </c>
      <c r="M5" s="78"/>
      <c r="N5" s="78"/>
      <c r="O5" s="79"/>
      <c r="Q5" s="58" t="s">
        <v>3</v>
      </c>
      <c r="R5" s="59"/>
      <c r="S5" s="60" t="s">
        <v>4</v>
      </c>
      <c r="T5" s="62" t="s">
        <v>5</v>
      </c>
      <c r="U5" s="63"/>
      <c r="V5" s="63"/>
      <c r="W5" s="64"/>
      <c r="Y5" s="58" t="s">
        <v>3</v>
      </c>
      <c r="Z5" s="59"/>
      <c r="AA5" s="60" t="s">
        <v>4</v>
      </c>
      <c r="AB5" s="62" t="s">
        <v>5</v>
      </c>
      <c r="AC5" s="63"/>
      <c r="AD5" s="63"/>
      <c r="AE5" s="64"/>
    </row>
    <row r="6" spans="1:32" ht="12.95" customHeight="1" thickBot="1" x14ac:dyDescent="0.25">
      <c r="A6" s="65" t="s">
        <v>6</v>
      </c>
      <c r="B6" s="66"/>
      <c r="C6" s="61"/>
      <c r="D6" s="3" t="s">
        <v>7</v>
      </c>
      <c r="E6" s="4" t="s">
        <v>8</v>
      </c>
      <c r="F6" s="4" t="s">
        <v>9</v>
      </c>
      <c r="G6" s="5" t="s">
        <v>10</v>
      </c>
      <c r="H6" s="27"/>
      <c r="I6" s="65" t="s">
        <v>6</v>
      </c>
      <c r="J6" s="86"/>
      <c r="K6" s="61"/>
      <c r="L6" s="3" t="s">
        <v>7</v>
      </c>
      <c r="M6" s="4" t="s">
        <v>8</v>
      </c>
      <c r="N6" s="4" t="s">
        <v>9</v>
      </c>
      <c r="O6" s="5" t="s">
        <v>10</v>
      </c>
      <c r="Q6" s="65" t="s">
        <v>6</v>
      </c>
      <c r="R6" s="66"/>
      <c r="S6" s="61"/>
      <c r="T6" s="3" t="s">
        <v>7</v>
      </c>
      <c r="U6" s="4" t="s">
        <v>8</v>
      </c>
      <c r="V6" s="4" t="s">
        <v>9</v>
      </c>
      <c r="W6" s="5" t="s">
        <v>10</v>
      </c>
      <c r="Y6" s="65" t="s">
        <v>6</v>
      </c>
      <c r="Z6" s="66"/>
      <c r="AA6" s="61"/>
      <c r="AB6" s="3" t="s">
        <v>7</v>
      </c>
      <c r="AC6" s="4" t="s">
        <v>8</v>
      </c>
      <c r="AD6" s="4" t="s">
        <v>9</v>
      </c>
      <c r="AE6" s="5" t="s">
        <v>10</v>
      </c>
    </row>
    <row r="7" spans="1:32" ht="5.0999999999999996" customHeight="1" thickBot="1" x14ac:dyDescent="0.25"/>
    <row r="8" spans="1:32" ht="12.95" customHeight="1" x14ac:dyDescent="0.2">
      <c r="A8" s="54" t="s">
        <v>72</v>
      </c>
      <c r="B8" s="55"/>
      <c r="C8" s="6">
        <v>1</v>
      </c>
      <c r="D8" s="7">
        <v>84</v>
      </c>
      <c r="E8" s="8">
        <v>32</v>
      </c>
      <c r="F8" s="8">
        <v>1</v>
      </c>
      <c r="G8" s="9">
        <f>IF(AND(ISBLANK(D8),ISBLANK(E8)),"",D8+E8)</f>
        <v>116</v>
      </c>
      <c r="H8" s="28"/>
      <c r="I8" s="54" t="s">
        <v>65</v>
      </c>
      <c r="J8" s="55"/>
      <c r="K8" s="6">
        <v>1</v>
      </c>
      <c r="L8" s="7">
        <v>61</v>
      </c>
      <c r="M8" s="8">
        <v>16</v>
      </c>
      <c r="N8" s="8">
        <v>8</v>
      </c>
      <c r="O8" s="9">
        <f>IF(AND(ISBLANK(L8),ISBLANK(M8)),"",L8+M8)</f>
        <v>77</v>
      </c>
      <c r="P8" s="24">
        <v>1</v>
      </c>
      <c r="Q8" s="54" t="s">
        <v>57</v>
      </c>
      <c r="R8" s="55"/>
      <c r="S8" s="6">
        <v>1</v>
      </c>
      <c r="T8" s="7">
        <v>85</v>
      </c>
      <c r="U8" s="8">
        <v>33</v>
      </c>
      <c r="V8" s="8">
        <v>5</v>
      </c>
      <c r="W8" s="9">
        <f>IF(AND(ISBLANK(T8),ISBLANK(U8)),"",T8+U8)</f>
        <v>118</v>
      </c>
      <c r="Y8" s="54" t="s">
        <v>49</v>
      </c>
      <c r="Z8" s="55"/>
      <c r="AA8" s="6">
        <v>1</v>
      </c>
      <c r="AB8" s="7">
        <v>76</v>
      </c>
      <c r="AC8" s="8">
        <v>30</v>
      </c>
      <c r="AD8" s="8">
        <v>2</v>
      </c>
      <c r="AE8" s="9">
        <f>IF(AND(ISBLANK(AB8),ISBLANK(AC8)),"",AB8+AC8)</f>
        <v>106</v>
      </c>
    </row>
    <row r="9" spans="1:32" ht="12.95" customHeight="1" x14ac:dyDescent="0.2">
      <c r="A9" s="52" t="s">
        <v>69</v>
      </c>
      <c r="B9" s="53"/>
      <c r="C9" s="10">
        <v>2</v>
      </c>
      <c r="D9" s="11">
        <v>71</v>
      </c>
      <c r="E9" s="12">
        <v>24</v>
      </c>
      <c r="F9" s="12">
        <v>5</v>
      </c>
      <c r="G9" s="13">
        <f>IF(AND(ISBLANK(D9),ISBLANK(E9)),"",D9+E9)</f>
        <v>95</v>
      </c>
      <c r="H9" s="28"/>
      <c r="I9" s="52" t="s">
        <v>64</v>
      </c>
      <c r="J9" s="53"/>
      <c r="K9" s="10">
        <v>2</v>
      </c>
      <c r="L9" s="11">
        <v>65</v>
      </c>
      <c r="M9" s="12">
        <v>22</v>
      </c>
      <c r="N9" s="12">
        <v>4</v>
      </c>
      <c r="O9" s="13">
        <f>IF(AND(ISBLANK(L9),ISBLANK(M9)),"",L9+M9)</f>
        <v>87</v>
      </c>
      <c r="P9" s="24">
        <v>1</v>
      </c>
      <c r="Q9" s="52" t="s">
        <v>58</v>
      </c>
      <c r="R9" s="53"/>
      <c r="S9" s="10">
        <v>2</v>
      </c>
      <c r="T9" s="11">
        <v>69</v>
      </c>
      <c r="U9" s="12">
        <v>35</v>
      </c>
      <c r="V9" s="12">
        <v>4</v>
      </c>
      <c r="W9" s="13">
        <f>IF(AND(ISBLANK(T9),ISBLANK(U9)),"",T9+U9)</f>
        <v>104</v>
      </c>
      <c r="Y9" s="52" t="s">
        <v>50</v>
      </c>
      <c r="Z9" s="53"/>
      <c r="AA9" s="10">
        <v>2</v>
      </c>
      <c r="AB9" s="11">
        <v>87</v>
      </c>
      <c r="AC9" s="12">
        <v>36</v>
      </c>
      <c r="AD9" s="12">
        <v>2</v>
      </c>
      <c r="AE9" s="13">
        <f>IF(AND(ISBLANK(AB9),ISBLANK(AC9)),"",AB9+AC9)</f>
        <v>123</v>
      </c>
    </row>
    <row r="10" spans="1:32" ht="15.95" customHeight="1" thickBot="1" x14ac:dyDescent="0.25">
      <c r="A10" s="67"/>
      <c r="B10" s="73"/>
      <c r="C10" s="14" t="s">
        <v>10</v>
      </c>
      <c r="D10" s="15">
        <f>IF(ISNUMBER($G10),SUM(D8:D9),"")</f>
        <v>155</v>
      </c>
      <c r="E10" s="16">
        <f>IF(ISNUMBER($G10),SUM(E8:E9),"")</f>
        <v>56</v>
      </c>
      <c r="F10" s="16">
        <f>IF(ISNUMBER($G10),SUM(F8:F9),"")</f>
        <v>6</v>
      </c>
      <c r="G10" s="17">
        <f>IF(SUM($G8:$G9)&gt;0,SUM(G8:G9),"")</f>
        <v>211</v>
      </c>
      <c r="H10" s="29"/>
      <c r="I10" s="67"/>
      <c r="J10" s="83"/>
      <c r="K10" s="14" t="s">
        <v>10</v>
      </c>
      <c r="L10" s="15">
        <f>IF(ISNUMBER($O10),SUM(L8:L9),"")</f>
        <v>126</v>
      </c>
      <c r="M10" s="16">
        <f>IF(ISNUMBER($O10),SUM(M8:M9),"")</f>
        <v>38</v>
      </c>
      <c r="N10" s="16">
        <f>IF(ISNUMBER($O10),SUM(N8:N9),"")</f>
        <v>12</v>
      </c>
      <c r="O10" s="17">
        <f>IF(SUM($O8:$O9)&gt;0,SUM(O8:O9),"")</f>
        <v>164</v>
      </c>
      <c r="P10" s="24">
        <v>1</v>
      </c>
      <c r="Q10" s="67"/>
      <c r="R10" s="73"/>
      <c r="S10" s="14" t="s">
        <v>10</v>
      </c>
      <c r="T10" s="15">
        <f>IF(ISNUMBER($W10),SUM(T8:T9),"")</f>
        <v>154</v>
      </c>
      <c r="U10" s="16">
        <f>IF(ISNUMBER($W10),SUM(U8:U9),"")</f>
        <v>68</v>
      </c>
      <c r="V10" s="16">
        <f>IF(ISNUMBER($W10),SUM(V8:V9),"")</f>
        <v>9</v>
      </c>
      <c r="W10" s="17">
        <f>IF(SUM($W8:$W9)&gt;0,SUM(W8:W9),"")</f>
        <v>222</v>
      </c>
      <c r="Y10" s="67"/>
      <c r="Z10" s="73"/>
      <c r="AA10" s="14" t="s">
        <v>10</v>
      </c>
      <c r="AB10" s="15">
        <f>IF(ISNUMBER($AE10),SUM(AB8:AB9),"")</f>
        <v>163</v>
      </c>
      <c r="AC10" s="16">
        <f>IF(ISNUMBER($AE10),SUM(AC8:AC9),"")</f>
        <v>66</v>
      </c>
      <c r="AD10" s="16">
        <f>IF(ISNUMBER($AE10),SUM(AD8:AD9),"")</f>
        <v>4</v>
      </c>
      <c r="AE10" s="17">
        <f>IF(SUM($AE8:$AE9)&gt;0,SUM(AE8:AE9),"")</f>
        <v>229</v>
      </c>
    </row>
    <row r="11" spans="1:32" ht="12.95" customHeight="1" x14ac:dyDescent="0.2">
      <c r="A11" s="54" t="s">
        <v>73</v>
      </c>
      <c r="B11" s="55"/>
      <c r="C11" s="6">
        <v>1</v>
      </c>
      <c r="D11" s="7">
        <v>79</v>
      </c>
      <c r="E11" s="8">
        <v>26</v>
      </c>
      <c r="F11" s="8">
        <v>5</v>
      </c>
      <c r="G11" s="9">
        <f>IF(AND(ISBLANK(D11),ISBLANK(E11)),"",D11+E11)</f>
        <v>105</v>
      </c>
      <c r="H11" s="28"/>
      <c r="I11" s="54" t="s">
        <v>66</v>
      </c>
      <c r="J11" s="55"/>
      <c r="K11" s="6">
        <v>1</v>
      </c>
      <c r="L11" s="7">
        <v>61</v>
      </c>
      <c r="M11" s="8">
        <v>20</v>
      </c>
      <c r="N11" s="8">
        <v>7</v>
      </c>
      <c r="O11" s="9">
        <f>IF(AND(ISBLANK(L11),ISBLANK(M11)),"",L11+M11)</f>
        <v>81</v>
      </c>
      <c r="P11" s="24">
        <v>1</v>
      </c>
      <c r="Q11" s="54" t="s">
        <v>59</v>
      </c>
      <c r="R11" s="55"/>
      <c r="S11" s="6">
        <v>1</v>
      </c>
      <c r="T11" s="7">
        <v>78</v>
      </c>
      <c r="U11" s="8">
        <v>34</v>
      </c>
      <c r="V11" s="8">
        <v>4</v>
      </c>
      <c r="W11" s="9">
        <f>IF(AND(ISBLANK(T11),ISBLANK(U11)),"",T11+U11)</f>
        <v>112</v>
      </c>
      <c r="Y11" s="54" t="s">
        <v>56</v>
      </c>
      <c r="Z11" s="55"/>
      <c r="AA11" s="6">
        <v>1</v>
      </c>
      <c r="AB11" s="7">
        <v>82</v>
      </c>
      <c r="AC11" s="8">
        <v>24</v>
      </c>
      <c r="AD11" s="8">
        <v>2</v>
      </c>
      <c r="AE11" s="9">
        <f>IF(AND(ISBLANK(AB11),ISBLANK(AC11)),"",AB11+AC11)</f>
        <v>106</v>
      </c>
    </row>
    <row r="12" spans="1:32" ht="12.95" customHeight="1" x14ac:dyDescent="0.2">
      <c r="A12" s="52" t="s">
        <v>74</v>
      </c>
      <c r="B12" s="53"/>
      <c r="C12" s="10">
        <v>2</v>
      </c>
      <c r="D12" s="11">
        <v>78</v>
      </c>
      <c r="E12" s="12">
        <v>39</v>
      </c>
      <c r="F12" s="12">
        <v>4</v>
      </c>
      <c r="G12" s="13">
        <f>IF(AND(ISBLANK(D12),ISBLANK(E12)),"",D12+E12)</f>
        <v>117</v>
      </c>
      <c r="H12" s="28"/>
      <c r="I12" s="52" t="s">
        <v>67</v>
      </c>
      <c r="J12" s="53"/>
      <c r="K12" s="10">
        <v>2</v>
      </c>
      <c r="L12" s="11">
        <v>65</v>
      </c>
      <c r="M12" s="12">
        <v>17</v>
      </c>
      <c r="N12" s="12">
        <v>7</v>
      </c>
      <c r="O12" s="13">
        <f>IF(AND(ISBLANK(L12),ISBLANK(M12)),"",L12+M12)</f>
        <v>82</v>
      </c>
      <c r="P12" s="24">
        <v>1</v>
      </c>
      <c r="Q12" s="52" t="s">
        <v>60</v>
      </c>
      <c r="R12" s="53"/>
      <c r="S12" s="10">
        <v>2</v>
      </c>
      <c r="T12" s="11">
        <v>88</v>
      </c>
      <c r="U12" s="12">
        <v>25</v>
      </c>
      <c r="V12" s="12">
        <v>6</v>
      </c>
      <c r="W12" s="13">
        <f>IF(AND(ISBLANK(T12),ISBLANK(U12)),"",T12+U12)</f>
        <v>113</v>
      </c>
      <c r="Y12" s="52" t="s">
        <v>51</v>
      </c>
      <c r="Z12" s="53"/>
      <c r="AA12" s="10">
        <v>2</v>
      </c>
      <c r="AB12" s="11">
        <v>76</v>
      </c>
      <c r="AC12" s="12">
        <v>30</v>
      </c>
      <c r="AD12" s="12">
        <v>3</v>
      </c>
      <c r="AE12" s="13">
        <f>IF(AND(ISBLANK(AB12),ISBLANK(AC12)),"",AB12+AC12)</f>
        <v>106</v>
      </c>
    </row>
    <row r="13" spans="1:32" ht="15.95" customHeight="1" thickBot="1" x14ac:dyDescent="0.25">
      <c r="A13" s="67"/>
      <c r="B13" s="73"/>
      <c r="C13" s="14" t="s">
        <v>10</v>
      </c>
      <c r="D13" s="15">
        <f>IF(ISNUMBER($G13),SUM(D11:D12),"")</f>
        <v>157</v>
      </c>
      <c r="E13" s="16">
        <f>IF(ISNUMBER($G13),SUM(E11:E12),"")</f>
        <v>65</v>
      </c>
      <c r="F13" s="16">
        <f>IF(ISNUMBER($G13),SUM(F11:F12),"")</f>
        <v>9</v>
      </c>
      <c r="G13" s="17">
        <f>IF(SUM($G11:$G12)&gt;0,SUM(G11:G12),"")</f>
        <v>222</v>
      </c>
      <c r="H13" s="29"/>
      <c r="I13" s="67"/>
      <c r="J13" s="83"/>
      <c r="K13" s="14" t="s">
        <v>10</v>
      </c>
      <c r="L13" s="15">
        <f>IF(ISNUMBER($O13),SUM(L11:L12),"")</f>
        <v>126</v>
      </c>
      <c r="M13" s="16">
        <f>IF(ISNUMBER($O13),SUM(M11:M12),"")</f>
        <v>37</v>
      </c>
      <c r="N13" s="16">
        <f>IF(ISNUMBER($O13),SUM(N11:N12),"")</f>
        <v>14</v>
      </c>
      <c r="O13" s="17">
        <f>IF(SUM($O11:$O12)&gt;0,SUM(O11:O12),"")</f>
        <v>163</v>
      </c>
      <c r="P13" s="24">
        <v>1</v>
      </c>
      <c r="Q13" s="67"/>
      <c r="R13" s="68"/>
      <c r="S13" s="14" t="s">
        <v>10</v>
      </c>
      <c r="T13" s="15">
        <f>IF(ISNUMBER($W13),SUM(T11:T12),"")</f>
        <v>166</v>
      </c>
      <c r="U13" s="16">
        <f>IF(ISNUMBER($W13),SUM(U11:U12),"")</f>
        <v>59</v>
      </c>
      <c r="V13" s="16">
        <f>IF(ISNUMBER($W13),SUM(V11:V12),"")</f>
        <v>10</v>
      </c>
      <c r="W13" s="17">
        <f>IF(SUM($W11:$W12)&gt;0,SUM(W11:W12),"")</f>
        <v>225</v>
      </c>
      <c r="Y13" s="67"/>
      <c r="Z13" s="73"/>
      <c r="AA13" s="14" t="s">
        <v>10</v>
      </c>
      <c r="AB13" s="15">
        <f>IF(ISNUMBER($AE13),SUM(AB11:AB12),"")</f>
        <v>158</v>
      </c>
      <c r="AC13" s="16">
        <f>IF(ISNUMBER($AE13),SUM(AC11:AC12),"")</f>
        <v>54</v>
      </c>
      <c r="AD13" s="16">
        <f>IF(ISNUMBER($AE13),SUM(AD11:AD12),"")</f>
        <v>5</v>
      </c>
      <c r="AE13" s="17">
        <f>IF(SUM($AE11:$AE12)&gt;0,SUM(AE11:AE12),"")</f>
        <v>212</v>
      </c>
    </row>
    <row r="14" spans="1:32" ht="12.95" customHeight="1" x14ac:dyDescent="0.2">
      <c r="A14" s="54" t="s">
        <v>75</v>
      </c>
      <c r="B14" s="55"/>
      <c r="C14" s="6">
        <v>1</v>
      </c>
      <c r="D14" s="7">
        <v>83</v>
      </c>
      <c r="E14" s="8">
        <v>43</v>
      </c>
      <c r="F14" s="8">
        <v>2</v>
      </c>
      <c r="G14" s="9">
        <f>IF(AND(ISBLANK(D14),ISBLANK(E14)),"",D14+E14)</f>
        <v>126</v>
      </c>
      <c r="H14" s="28"/>
      <c r="I14" s="54" t="s">
        <v>68</v>
      </c>
      <c r="J14" s="55"/>
      <c r="K14" s="6">
        <v>1</v>
      </c>
      <c r="L14" s="7">
        <v>82</v>
      </c>
      <c r="M14" s="8">
        <v>34</v>
      </c>
      <c r="N14" s="8">
        <v>3</v>
      </c>
      <c r="O14" s="9">
        <f>IF(AND(ISBLANK(L14),ISBLANK(M14)),"",L14+M14)</f>
        <v>116</v>
      </c>
      <c r="P14" s="24">
        <v>1</v>
      </c>
      <c r="Q14" s="54" t="s">
        <v>61</v>
      </c>
      <c r="R14" s="55"/>
      <c r="S14" s="6">
        <v>1</v>
      </c>
      <c r="T14" s="7">
        <v>84</v>
      </c>
      <c r="U14" s="8">
        <v>34</v>
      </c>
      <c r="V14" s="8">
        <v>1</v>
      </c>
      <c r="W14" s="9">
        <f>IF(AND(ISBLANK(T14),ISBLANK(U14)),"",T14+U14)</f>
        <v>118</v>
      </c>
      <c r="Y14" s="54" t="s">
        <v>52</v>
      </c>
      <c r="Z14" s="55"/>
      <c r="AA14" s="6">
        <v>1</v>
      </c>
      <c r="AB14" s="7">
        <v>87</v>
      </c>
      <c r="AC14" s="8">
        <v>34</v>
      </c>
      <c r="AD14" s="8">
        <v>3</v>
      </c>
      <c r="AE14" s="9">
        <f>IF(AND(ISBLANK(AB14),ISBLANK(AC14)),"",AB14+AC14)</f>
        <v>121</v>
      </c>
    </row>
    <row r="15" spans="1:32" ht="12.95" customHeight="1" x14ac:dyDescent="0.2">
      <c r="A15" s="52" t="s">
        <v>76</v>
      </c>
      <c r="B15" s="53"/>
      <c r="C15" s="10">
        <v>2</v>
      </c>
      <c r="D15" s="11">
        <v>89</v>
      </c>
      <c r="E15" s="12">
        <v>26</v>
      </c>
      <c r="F15" s="12">
        <v>7</v>
      </c>
      <c r="G15" s="13">
        <f>IF(AND(ISBLANK(D15),ISBLANK(E15)),"",D15+E15)</f>
        <v>115</v>
      </c>
      <c r="H15" s="28"/>
      <c r="I15" s="52" t="s">
        <v>69</v>
      </c>
      <c r="J15" s="53"/>
      <c r="K15" s="10">
        <v>2</v>
      </c>
      <c r="L15" s="11">
        <v>76</v>
      </c>
      <c r="M15" s="12">
        <v>41</v>
      </c>
      <c r="N15" s="12">
        <v>1</v>
      </c>
      <c r="O15" s="13">
        <f>IF(AND(ISBLANK(L15),ISBLANK(M15)),"",L15+M15)</f>
        <v>117</v>
      </c>
      <c r="P15" s="24">
        <v>1</v>
      </c>
      <c r="Q15" s="52" t="s">
        <v>62</v>
      </c>
      <c r="R15" s="53"/>
      <c r="S15" s="10">
        <v>2</v>
      </c>
      <c r="T15" s="11">
        <v>90</v>
      </c>
      <c r="U15" s="12">
        <v>32</v>
      </c>
      <c r="V15" s="12">
        <v>5</v>
      </c>
      <c r="W15" s="13">
        <f>IF(AND(ISBLANK(T15),ISBLANK(U15)),"",T15+U15)</f>
        <v>122</v>
      </c>
      <c r="Y15" s="52" t="s">
        <v>53</v>
      </c>
      <c r="Z15" s="53"/>
      <c r="AA15" s="10">
        <v>2</v>
      </c>
      <c r="AB15" s="11">
        <v>75</v>
      </c>
      <c r="AC15" s="12">
        <v>38</v>
      </c>
      <c r="AD15" s="12">
        <v>0</v>
      </c>
      <c r="AE15" s="13">
        <f>IF(AND(ISBLANK(AB15),ISBLANK(AC15)),"",AB15+AC15)</f>
        <v>113</v>
      </c>
    </row>
    <row r="16" spans="1:32" ht="15.95" customHeight="1" thickBot="1" x14ac:dyDescent="0.25">
      <c r="A16" s="67"/>
      <c r="B16" s="73"/>
      <c r="C16" s="14" t="s">
        <v>10</v>
      </c>
      <c r="D16" s="15">
        <f>IF(ISNUMBER($G16),SUM(D14:D15),"")</f>
        <v>172</v>
      </c>
      <c r="E16" s="16">
        <f>IF(ISNUMBER($G16),SUM(E14:E15),"")</f>
        <v>69</v>
      </c>
      <c r="F16" s="16">
        <f>IF(ISNUMBER($G16),SUM(F14:F15),"")</f>
        <v>9</v>
      </c>
      <c r="G16" s="17">
        <f>IF(SUM($G14:$G15)&gt;0,SUM(G14:G15),"")</f>
        <v>241</v>
      </c>
      <c r="H16" s="29"/>
      <c r="I16" s="67"/>
      <c r="J16" s="83"/>
      <c r="K16" s="14" t="s">
        <v>10</v>
      </c>
      <c r="L16" s="15">
        <f>IF(ISNUMBER($O16),SUM(L14:L15),"")</f>
        <v>158</v>
      </c>
      <c r="M16" s="16">
        <f>IF(ISNUMBER($O16),SUM(M14:M15),"")</f>
        <v>75</v>
      </c>
      <c r="N16" s="16">
        <f>IF(ISNUMBER($O16),SUM(N14:N15),"")</f>
        <v>4</v>
      </c>
      <c r="O16" s="17">
        <f>IF(SUM($O14:$O15)&gt;0,SUM(O14:O15),"")</f>
        <v>233</v>
      </c>
      <c r="P16" s="24">
        <v>1</v>
      </c>
      <c r="Q16" s="67"/>
      <c r="R16" s="73"/>
      <c r="S16" s="14" t="s">
        <v>10</v>
      </c>
      <c r="T16" s="15">
        <f>IF(ISNUMBER($W16),SUM(T14:T15),"")</f>
        <v>174</v>
      </c>
      <c r="U16" s="16">
        <f>IF(ISNUMBER($W16),SUM(U14:U15),"")</f>
        <v>66</v>
      </c>
      <c r="V16" s="16">
        <f>IF(ISNUMBER($W16),SUM(V14:V15),"")</f>
        <v>6</v>
      </c>
      <c r="W16" s="17">
        <f>IF(SUM($W14:$W15)&gt;0,SUM(W14:W15),"")</f>
        <v>240</v>
      </c>
      <c r="Y16" s="67"/>
      <c r="Z16" s="73"/>
      <c r="AA16" s="14" t="s">
        <v>10</v>
      </c>
      <c r="AB16" s="15">
        <f>IF(ISNUMBER($AE16),SUM(AB14:AB15),"")</f>
        <v>162</v>
      </c>
      <c r="AC16" s="16">
        <f>IF(ISNUMBER($AE16),SUM(AC14:AC15),"")</f>
        <v>72</v>
      </c>
      <c r="AD16" s="16">
        <f>IF(ISNUMBER($AE16),SUM(AD14:AD15),"")</f>
        <v>3</v>
      </c>
      <c r="AE16" s="17">
        <f>IF(SUM($AE14:$AE15)&gt;0,SUM(AE14:AE15),"")</f>
        <v>234</v>
      </c>
    </row>
    <row r="17" spans="1:37" ht="12.95" customHeight="1" x14ac:dyDescent="0.2">
      <c r="A17" s="54" t="s">
        <v>52</v>
      </c>
      <c r="B17" s="55"/>
      <c r="C17" s="6">
        <v>1</v>
      </c>
      <c r="D17" s="7">
        <v>74</v>
      </c>
      <c r="E17" s="8">
        <v>44</v>
      </c>
      <c r="F17" s="8">
        <v>3</v>
      </c>
      <c r="G17" s="9">
        <f>IF(AND(ISBLANK(D17),ISBLANK(E17)),"",D17+E17)</f>
        <v>118</v>
      </c>
      <c r="H17" s="28"/>
      <c r="I17" s="54" t="s">
        <v>70</v>
      </c>
      <c r="J17" s="55"/>
      <c r="K17" s="6">
        <v>1</v>
      </c>
      <c r="L17" s="7">
        <v>72</v>
      </c>
      <c r="M17" s="8">
        <v>17</v>
      </c>
      <c r="N17" s="8">
        <v>6</v>
      </c>
      <c r="O17" s="9">
        <f>IF(AND(ISBLANK(L17),ISBLANK(M17)),"",L17+M17)</f>
        <v>89</v>
      </c>
      <c r="P17" s="24">
        <v>1</v>
      </c>
      <c r="Q17" s="54" t="s">
        <v>63</v>
      </c>
      <c r="R17" s="55"/>
      <c r="S17" s="6">
        <v>1</v>
      </c>
      <c r="T17" s="7">
        <v>96</v>
      </c>
      <c r="U17" s="8">
        <v>36</v>
      </c>
      <c r="V17" s="8">
        <v>0</v>
      </c>
      <c r="W17" s="9">
        <f>IF(AND(ISBLANK(T17),ISBLANK(U17)),"",T17+U17)</f>
        <v>132</v>
      </c>
      <c r="Y17" s="54" t="s">
        <v>54</v>
      </c>
      <c r="Z17" s="55"/>
      <c r="AA17" s="6">
        <v>1</v>
      </c>
      <c r="AB17" s="7">
        <v>78</v>
      </c>
      <c r="AC17" s="8">
        <v>34</v>
      </c>
      <c r="AD17" s="8">
        <v>4</v>
      </c>
      <c r="AE17" s="9">
        <f>IF(AND(ISBLANK(AB17),ISBLANK(AC17)),"",AB17+AC17)</f>
        <v>112</v>
      </c>
    </row>
    <row r="18" spans="1:37" ht="12.95" customHeight="1" x14ac:dyDescent="0.2">
      <c r="A18" s="52" t="s">
        <v>77</v>
      </c>
      <c r="B18" s="53"/>
      <c r="C18" s="10">
        <v>2</v>
      </c>
      <c r="D18" s="11">
        <v>67</v>
      </c>
      <c r="E18" s="12">
        <v>17</v>
      </c>
      <c r="F18" s="12">
        <v>6</v>
      </c>
      <c r="G18" s="13">
        <f>IF(AND(ISBLANK(D18),ISBLANK(E18)),"",D18+E18)</f>
        <v>84</v>
      </c>
      <c r="H18" s="28"/>
      <c r="I18" s="52" t="s">
        <v>71</v>
      </c>
      <c r="J18" s="53"/>
      <c r="K18" s="10">
        <v>2</v>
      </c>
      <c r="L18" s="11">
        <v>74</v>
      </c>
      <c r="M18" s="12">
        <v>35</v>
      </c>
      <c r="N18" s="12">
        <v>4</v>
      </c>
      <c r="O18" s="13">
        <f>IF(AND(ISBLANK(L18),ISBLANK(M18)),"",L18+M18)</f>
        <v>109</v>
      </c>
      <c r="P18" s="24">
        <v>1</v>
      </c>
      <c r="Q18" s="52" t="s">
        <v>64</v>
      </c>
      <c r="R18" s="53"/>
      <c r="S18" s="10">
        <v>2</v>
      </c>
      <c r="T18" s="11">
        <v>87</v>
      </c>
      <c r="U18" s="12">
        <v>35</v>
      </c>
      <c r="V18" s="12">
        <v>2</v>
      </c>
      <c r="W18" s="13">
        <f>IF(AND(ISBLANK(T18),ISBLANK(U18)),"",T18+U18)</f>
        <v>122</v>
      </c>
      <c r="Y18" s="52" t="s">
        <v>55</v>
      </c>
      <c r="Z18" s="53"/>
      <c r="AA18" s="10">
        <v>2</v>
      </c>
      <c r="AB18" s="11">
        <v>72</v>
      </c>
      <c r="AC18" s="12">
        <v>24</v>
      </c>
      <c r="AD18" s="12">
        <v>5</v>
      </c>
      <c r="AE18" s="13">
        <f>IF(AND(ISBLANK(AB18),ISBLANK(AC18)),"",AB18+AC18)</f>
        <v>96</v>
      </c>
    </row>
    <row r="19" spans="1:37" ht="15.95" customHeight="1" thickBot="1" x14ac:dyDescent="0.25">
      <c r="A19" s="67"/>
      <c r="B19" s="73"/>
      <c r="C19" s="14" t="s">
        <v>10</v>
      </c>
      <c r="D19" s="15">
        <f>IF(ISNUMBER($G19),SUM(D17:D18),"")</f>
        <v>141</v>
      </c>
      <c r="E19" s="16">
        <f>IF(ISNUMBER($G19),SUM(E17:E18),"")</f>
        <v>61</v>
      </c>
      <c r="F19" s="16">
        <f>IF(ISNUMBER($G19),SUM(F17:F18),"")</f>
        <v>9</v>
      </c>
      <c r="G19" s="17">
        <f>IF(SUM($G17:$G18)&gt;0,SUM(G17:G18),"")</f>
        <v>202</v>
      </c>
      <c r="H19" s="29"/>
      <c r="I19" s="67"/>
      <c r="J19" s="83"/>
      <c r="K19" s="14" t="s">
        <v>10</v>
      </c>
      <c r="L19" s="15">
        <f>IF(ISNUMBER($O19),SUM(L17:L18),"")</f>
        <v>146</v>
      </c>
      <c r="M19" s="16">
        <f>IF(ISNUMBER($O19),SUM(M17:M18),"")</f>
        <v>52</v>
      </c>
      <c r="N19" s="16">
        <f>IF(ISNUMBER($O19),SUM(N17:N18),"")</f>
        <v>10</v>
      </c>
      <c r="O19" s="17">
        <f>IF(SUM($O17:$O18)&gt;0,SUM(O17:O18),"")</f>
        <v>198</v>
      </c>
      <c r="P19" s="24">
        <v>1</v>
      </c>
      <c r="Q19" s="67"/>
      <c r="R19" s="73"/>
      <c r="S19" s="14" t="s">
        <v>10</v>
      </c>
      <c r="T19" s="15">
        <f>IF(ISNUMBER($W19),SUM(T17:T18),"")</f>
        <v>183</v>
      </c>
      <c r="U19" s="16">
        <f>IF(ISNUMBER($W19),SUM(U17:U18),"")</f>
        <v>71</v>
      </c>
      <c r="V19" s="16">
        <f>IF(ISNUMBER($W19),SUM(V17:V18),"")</f>
        <v>2</v>
      </c>
      <c r="W19" s="17">
        <f>IF(SUM($W17:$W18)&gt;0,SUM(W17:W18),"")</f>
        <v>254</v>
      </c>
      <c r="Y19" s="67"/>
      <c r="Z19" s="73"/>
      <c r="AA19" s="14" t="s">
        <v>10</v>
      </c>
      <c r="AB19" s="15">
        <f>IF(ISNUMBER($AE19),SUM(AB17:AB18),"")</f>
        <v>150</v>
      </c>
      <c r="AC19" s="16">
        <f>IF(ISNUMBER($AE19),SUM(AC17:AC18),"")</f>
        <v>58</v>
      </c>
      <c r="AD19" s="16">
        <f>IF(ISNUMBER($AE19),SUM(AD17:AD18),"")</f>
        <v>9</v>
      </c>
      <c r="AE19" s="17">
        <f>IF(SUM($AE17:$AE18)&gt;0,SUM(AE17:AE18),"")</f>
        <v>208</v>
      </c>
    </row>
    <row r="20" spans="1:37" ht="5.0999999999999996" customHeight="1" thickBot="1" x14ac:dyDescent="0.25"/>
    <row r="21" spans="1:37" ht="20.100000000000001" customHeight="1" thickBot="1" x14ac:dyDescent="0.25">
      <c r="A21" s="18"/>
      <c r="B21" s="19"/>
      <c r="C21" s="20" t="s">
        <v>11</v>
      </c>
      <c r="D21" s="21">
        <f>IF(ISNUMBER($G21),SUM(D10,D13,D16,D19),"")</f>
        <v>625</v>
      </c>
      <c r="E21" s="22">
        <f>IF(ISNUMBER($G21),SUM(E10,E13,E16,E19),"")</f>
        <v>251</v>
      </c>
      <c r="F21" s="22">
        <f>IF(ISNUMBER($G21),SUM(F10,F13,F16,F19),"")</f>
        <v>33</v>
      </c>
      <c r="G21" s="23">
        <f>IF(SUM($G$8:$G$19)&gt;0,SUM(G10,G13,G16,G19),"")</f>
        <v>876</v>
      </c>
      <c r="H21" s="29"/>
      <c r="I21" s="18"/>
      <c r="J21" s="19"/>
      <c r="K21" s="20" t="s">
        <v>11</v>
      </c>
      <c r="L21" s="21">
        <f>IF(ISNUMBER($O21),SUM(L10,L13,L16,L19),"")</f>
        <v>556</v>
      </c>
      <c r="M21" s="22">
        <f>IF(ISNUMBER($O21),SUM(M10,M13,M16,M19),"")</f>
        <v>202</v>
      </c>
      <c r="N21" s="22">
        <f>IF(ISNUMBER($O21),SUM(N10,N13,N16,N19),"")</f>
        <v>40</v>
      </c>
      <c r="O21" s="23">
        <f>IF(SUM($O$8:$O$19)&gt;0,SUM(O10,O13,O16,O19),"")</f>
        <v>758</v>
      </c>
      <c r="P21" s="24">
        <v>1</v>
      </c>
      <c r="Q21" s="18"/>
      <c r="R21" s="19"/>
      <c r="S21" s="20" t="s">
        <v>11</v>
      </c>
      <c r="T21" s="21">
        <f>IF(ISNUMBER($W21),SUM(T10,T13,T16,T19),"")</f>
        <v>677</v>
      </c>
      <c r="U21" s="22">
        <f>IF(ISNUMBER($W21),SUM(U10,U13,U16,U19),"")</f>
        <v>264</v>
      </c>
      <c r="V21" s="22">
        <f>IF(ISNUMBER($W21),SUM(V10,V13,V16,V19),"")</f>
        <v>27</v>
      </c>
      <c r="W21" s="23">
        <f>IF(SUM($W$8:$W$19)&gt;0,SUM(W10,W13,W16,W19),"")</f>
        <v>941</v>
      </c>
      <c r="Y21" s="18"/>
      <c r="Z21" s="19"/>
      <c r="AA21" s="20" t="s">
        <v>11</v>
      </c>
      <c r="AB21" s="21">
        <f>IF(ISNUMBER($AE21),SUM(AB10,AB13,AB16,AB19),"")</f>
        <v>633</v>
      </c>
      <c r="AC21" s="22">
        <f>IF(ISNUMBER($AE21),SUM(AC10,AC13,AC16,AC19),"")</f>
        <v>250</v>
      </c>
      <c r="AD21" s="22">
        <f>IF(ISNUMBER($W21),SUM(AD10,AD13,AD16,AD19),"")</f>
        <v>21</v>
      </c>
      <c r="AE21" s="23">
        <f>IF(SUM($AE$8:$AE$19)&gt;0,SUM(AE10,AE13,AE16,AE19),"")</f>
        <v>883</v>
      </c>
    </row>
    <row r="23" spans="1:37" ht="18" x14ac:dyDescent="0.25">
      <c r="B23" s="87" t="s">
        <v>12</v>
      </c>
      <c r="C23" s="87"/>
      <c r="D23" s="87"/>
      <c r="E23" s="87"/>
      <c r="F23" s="87"/>
      <c r="H23" s="87" t="s">
        <v>13</v>
      </c>
      <c r="I23" s="87"/>
      <c r="J23" s="87"/>
      <c r="K23" s="87"/>
      <c r="L23" s="87"/>
      <c r="M23" s="87"/>
      <c r="N23" s="87"/>
      <c r="O23" s="87"/>
      <c r="P23" s="87"/>
      <c r="R23" s="41" t="s">
        <v>31</v>
      </c>
      <c r="S23" s="40"/>
      <c r="T23" s="40"/>
      <c r="U23" s="40"/>
      <c r="V23" s="40"/>
      <c r="W23" s="40"/>
      <c r="X23" s="40"/>
      <c r="Y23" s="40"/>
      <c r="Z23" s="40"/>
      <c r="AB23" s="91"/>
      <c r="AC23" s="91"/>
      <c r="AD23" s="91"/>
      <c r="AE23" s="91"/>
      <c r="AF23" s="91"/>
      <c r="AG23" s="91"/>
      <c r="AH23" s="91"/>
    </row>
    <row r="24" spans="1:37" x14ac:dyDescent="0.2">
      <c r="B24" s="30" t="s">
        <v>21</v>
      </c>
      <c r="C24" s="39" t="s">
        <v>10</v>
      </c>
      <c r="D24" s="39" t="s">
        <v>7</v>
      </c>
      <c r="E24" s="39" t="s">
        <v>8</v>
      </c>
      <c r="F24" s="39" t="s">
        <v>9</v>
      </c>
      <c r="H24" s="38" t="s">
        <v>22</v>
      </c>
      <c r="I24" s="38"/>
      <c r="J24" s="30"/>
      <c r="K24" s="38" t="s">
        <v>21</v>
      </c>
      <c r="L24" s="38"/>
      <c r="M24" s="39" t="s">
        <v>10</v>
      </c>
      <c r="N24" s="39" t="s">
        <v>7</v>
      </c>
      <c r="O24" s="39" t="s">
        <v>8</v>
      </c>
      <c r="P24" s="39" t="s">
        <v>9</v>
      </c>
      <c r="R24" s="43" t="s">
        <v>21</v>
      </c>
      <c r="S24" s="44" t="s">
        <v>37</v>
      </c>
      <c r="T24" s="44" t="s">
        <v>32</v>
      </c>
      <c r="U24" s="44" t="s">
        <v>33</v>
      </c>
      <c r="V24" s="44" t="s">
        <v>34</v>
      </c>
      <c r="W24" s="44" t="s">
        <v>35</v>
      </c>
      <c r="X24" s="44"/>
      <c r="Y24" s="44" t="s">
        <v>36</v>
      </c>
      <c r="Z24" s="43" t="s">
        <v>35</v>
      </c>
      <c r="AB24" s="90"/>
      <c r="AC24" s="90"/>
      <c r="AD24" s="90"/>
      <c r="AE24" s="90"/>
      <c r="AF24" s="90"/>
      <c r="AG24" s="46"/>
      <c r="AH24" s="45"/>
    </row>
    <row r="25" spans="1:37" ht="12.75" customHeight="1" x14ac:dyDescent="0.2">
      <c r="A25" s="24" t="s">
        <v>17</v>
      </c>
      <c r="B25" s="33" t="str">
        <f>DATA!A1</f>
        <v>Říza Team</v>
      </c>
      <c r="C25" s="34">
        <f>DATA!B1</f>
        <v>941</v>
      </c>
      <c r="D25" s="34">
        <f>DATA!C1</f>
        <v>677</v>
      </c>
      <c r="E25" s="34">
        <f>DATA!D1</f>
        <v>264</v>
      </c>
      <c r="F25" s="34">
        <f>DATA!E1</f>
        <v>27</v>
      </c>
      <c r="G25" s="24" t="s">
        <v>17</v>
      </c>
      <c r="H25" s="35" t="str">
        <f>IF(AK26=0,"",DATA!A7)</f>
        <v>VACEK</v>
      </c>
      <c r="I25" s="35"/>
      <c r="J25" s="35" t="str">
        <f>IF((AK26=0),"",DATA!B7)</f>
        <v>Petr</v>
      </c>
      <c r="K25" s="35" t="str">
        <f>IF((AK26=0),"",DATA!C7)</f>
        <v>Říza Team</v>
      </c>
      <c r="L25" s="35"/>
      <c r="M25" s="37">
        <f>IF((N25=0),"",DATA!D7)</f>
        <v>254</v>
      </c>
      <c r="N25" s="37">
        <f>DATA!E7</f>
        <v>183</v>
      </c>
      <c r="O25" s="37">
        <f>IF((N25=0),"",DATA!F7)</f>
        <v>71</v>
      </c>
      <c r="P25" s="37">
        <f>IF((N25=0),"",DATA!G7)</f>
        <v>2</v>
      </c>
      <c r="Q25" s="24" t="s">
        <v>17</v>
      </c>
      <c r="S25" s="37"/>
      <c r="T25" s="37"/>
      <c r="U25" s="37"/>
      <c r="V25" s="37"/>
      <c r="W25" s="88"/>
      <c r="X25" s="89"/>
      <c r="Y25" s="32"/>
      <c r="Z25" s="35"/>
      <c r="AA25" s="24"/>
      <c r="AB25" s="85"/>
      <c r="AC25" s="51"/>
      <c r="AD25" s="51"/>
      <c r="AE25" s="51"/>
      <c r="AF25" s="51"/>
      <c r="AG25" s="37"/>
      <c r="AH25" s="24"/>
    </row>
    <row r="26" spans="1:37" ht="12.75" customHeight="1" x14ac:dyDescent="0.2">
      <c r="A26" s="24"/>
      <c r="B26" s="33" t="str">
        <f>DATA!A2</f>
        <v>BOPO</v>
      </c>
      <c r="C26" s="34">
        <f>DATA!B2</f>
        <v>883</v>
      </c>
      <c r="D26" s="34">
        <f>DATA!C2</f>
        <v>633</v>
      </c>
      <c r="E26" s="34">
        <f>DATA!D2</f>
        <v>250</v>
      </c>
      <c r="F26" s="34">
        <f>DATA!E2</f>
        <v>21</v>
      </c>
      <c r="G26" s="24" t="s">
        <v>18</v>
      </c>
      <c r="H26" s="35" t="str">
        <f>IF(AK27=0,"",DATA!A8)</f>
        <v>VEŠKRNA</v>
      </c>
      <c r="I26" s="35"/>
      <c r="J26" s="35" t="str">
        <f>IF((AK27=0),"",DATA!B8)</f>
        <v>Martin</v>
      </c>
      <c r="K26" s="35" t="str">
        <f>IF((AK27=0),"",DATA!C8)</f>
        <v>Mloci</v>
      </c>
      <c r="L26" s="35"/>
      <c r="M26" s="37">
        <f>IF((N26=0),"",DATA!D8)</f>
        <v>241</v>
      </c>
      <c r="N26" s="37">
        <f>DATA!E8</f>
        <v>172</v>
      </c>
      <c r="O26" s="37">
        <f>IF((N26=0),"",DATA!F8)</f>
        <v>69</v>
      </c>
      <c r="P26" s="37">
        <f>IF((N26=0),"",DATA!G8)</f>
        <v>9</v>
      </c>
      <c r="Q26" s="24" t="s">
        <v>18</v>
      </c>
      <c r="S26" s="37"/>
      <c r="T26" s="37"/>
      <c r="U26" s="37"/>
      <c r="V26" s="37"/>
      <c r="W26" s="82"/>
      <c r="X26" s="81"/>
      <c r="Y26" s="32"/>
      <c r="Z26" s="35"/>
      <c r="AA26" s="24"/>
      <c r="AB26" s="85"/>
      <c r="AC26" s="51"/>
      <c r="AD26" s="51"/>
      <c r="AE26" s="51"/>
      <c r="AF26" s="51"/>
      <c r="AG26" s="37"/>
      <c r="AH26" s="24"/>
      <c r="AK26" s="1">
        <f>DATA!H7</f>
        <v>1</v>
      </c>
    </row>
    <row r="27" spans="1:37" x14ac:dyDescent="0.2">
      <c r="A27" s="24" t="s">
        <v>19</v>
      </c>
      <c r="B27" s="33" t="str">
        <f>DATA!A3</f>
        <v>Mloci</v>
      </c>
      <c r="C27" s="34">
        <f>DATA!B3</f>
        <v>876</v>
      </c>
      <c r="D27" s="34">
        <f>DATA!C3</f>
        <v>625</v>
      </c>
      <c r="E27" s="34">
        <f>DATA!D3</f>
        <v>251</v>
      </c>
      <c r="F27" s="34">
        <f>DATA!E3</f>
        <v>33</v>
      </c>
      <c r="G27" s="24" t="s">
        <v>19</v>
      </c>
      <c r="H27" s="35" t="str">
        <f>IF(AK28=0,"",DATA!A9)</f>
        <v>OŠMERA</v>
      </c>
      <c r="I27" s="35"/>
      <c r="J27" s="35" t="str">
        <f>IF((AK28=0),"",DATA!B9)</f>
        <v>Michal</v>
      </c>
      <c r="K27" s="35" t="str">
        <f>IF((AK28=0),"",DATA!C9)</f>
        <v>Říza Team</v>
      </c>
      <c r="L27" s="35"/>
      <c r="M27" s="37">
        <f>IF((N27=0),"",DATA!D9)</f>
        <v>240</v>
      </c>
      <c r="N27" s="37">
        <f>DATA!E9</f>
        <v>174</v>
      </c>
      <c r="O27" s="37">
        <f>IF((N27=0),"",DATA!F9)</f>
        <v>66</v>
      </c>
      <c r="P27" s="37">
        <f>IF((N27=0),"",DATA!G9)</f>
        <v>6</v>
      </c>
      <c r="Q27" s="24" t="s">
        <v>19</v>
      </c>
      <c r="S27" s="37"/>
      <c r="T27" s="37"/>
      <c r="U27" s="37"/>
      <c r="V27" s="37"/>
      <c r="W27" s="80"/>
      <c r="X27" s="81"/>
      <c r="Y27" s="32"/>
      <c r="Z27" s="35"/>
      <c r="AA27" s="24"/>
      <c r="AB27" s="51"/>
      <c r="AC27" s="51"/>
      <c r="AD27" s="51"/>
      <c r="AE27" s="51"/>
      <c r="AF27" s="51"/>
      <c r="AG27" s="37"/>
      <c r="AH27" s="24"/>
      <c r="AK27" s="1">
        <f>DATA!H8</f>
        <v>1</v>
      </c>
    </row>
    <row r="28" spans="1:37" ht="12.75" customHeight="1" x14ac:dyDescent="0.2">
      <c r="A28" s="24" t="s">
        <v>20</v>
      </c>
      <c r="B28" s="1" t="str">
        <f>DATA!A4</f>
        <v>Mimoni</v>
      </c>
      <c r="C28" s="37">
        <f>DATA!B4</f>
        <v>758</v>
      </c>
      <c r="D28" s="37">
        <f>DATA!C4</f>
        <v>556</v>
      </c>
      <c r="E28" s="37">
        <f>DATA!D4</f>
        <v>202</v>
      </c>
      <c r="F28" s="37">
        <f>DATA!E4</f>
        <v>40</v>
      </c>
      <c r="G28" s="24"/>
      <c r="H28" s="35" t="str">
        <f>IF(AK29=0,"",DATA!A10)</f>
        <v>MALÝ</v>
      </c>
      <c r="I28" s="35"/>
      <c r="J28" s="35" t="str">
        <f>IF((AK29=0),"",DATA!B10)</f>
        <v>Daniel</v>
      </c>
      <c r="K28" s="35" t="str">
        <f>IF((AK29=0),"",DATA!C10)</f>
        <v>BOPO</v>
      </c>
      <c r="L28" s="35"/>
      <c r="M28" s="37">
        <f>IF((N28=0),"",DATA!D10)</f>
        <v>234</v>
      </c>
      <c r="N28" s="37">
        <f>DATA!E10</f>
        <v>162</v>
      </c>
      <c r="O28" s="37">
        <f>IF((N28=0),"",DATA!F10)</f>
        <v>72</v>
      </c>
      <c r="P28" s="37">
        <f>IF((N28=0),"",DATA!G10)</f>
        <v>3</v>
      </c>
      <c r="Q28" s="24" t="s">
        <v>20</v>
      </c>
      <c r="S28" s="37"/>
      <c r="T28" s="37"/>
      <c r="U28" s="37"/>
      <c r="V28" s="37"/>
      <c r="W28" s="82"/>
      <c r="X28" s="81"/>
      <c r="Y28" s="32"/>
      <c r="Z28" s="35"/>
      <c r="AA28" s="24"/>
      <c r="AK28" s="1">
        <f>DATA!H9</f>
        <v>1</v>
      </c>
    </row>
    <row r="29" spans="1:37" ht="12.75" customHeight="1" x14ac:dyDescent="0.2">
      <c r="G29" s="24" t="s">
        <v>20</v>
      </c>
      <c r="H29" s="35" t="str">
        <f>IF(AK30=0,"",DATA!A11)</f>
        <v>TOMEČEK</v>
      </c>
      <c r="I29" s="35"/>
      <c r="J29" s="35" t="str">
        <f>IF((AK30=0),"",DATA!B11)</f>
        <v>David</v>
      </c>
      <c r="K29" s="35" t="str">
        <f>IF((AK30=0),"",DATA!C11)</f>
        <v>Mimoni</v>
      </c>
      <c r="L29" s="35"/>
      <c r="M29" s="37">
        <f>IF((N29=0),"",DATA!D11)</f>
        <v>233</v>
      </c>
      <c r="N29" s="37">
        <f>DATA!E11</f>
        <v>158</v>
      </c>
      <c r="O29" s="37">
        <f>IF((N29=0),"",DATA!F11)</f>
        <v>75</v>
      </c>
      <c r="P29" s="37">
        <f>IF((N29=0),"",DATA!G11)</f>
        <v>4</v>
      </c>
      <c r="Q29" s="24" t="s">
        <v>23</v>
      </c>
      <c r="S29" s="37"/>
      <c r="T29" s="37"/>
      <c r="U29" s="37"/>
      <c r="V29" s="37"/>
      <c r="W29" s="82"/>
      <c r="X29" s="81"/>
      <c r="Y29" s="32"/>
      <c r="Z29" s="35"/>
      <c r="AA29" s="24"/>
      <c r="AK29" s="1">
        <f>DATA!H10</f>
        <v>1</v>
      </c>
    </row>
    <row r="30" spans="1:37" ht="12.75" customHeight="1" x14ac:dyDescent="0.25">
      <c r="A30" s="87" t="s">
        <v>43</v>
      </c>
      <c r="B30" s="87"/>
      <c r="C30" s="87"/>
      <c r="D30" s="87"/>
      <c r="E30" s="87"/>
      <c r="G30" s="24"/>
      <c r="H30" s="35" t="str">
        <f>IF(AK31=0,"",DATA!A12)</f>
        <v>ŠTARK</v>
      </c>
      <c r="I30" s="35"/>
      <c r="J30" s="35" t="str">
        <f>IF((AK31=0),"",DATA!B12)</f>
        <v>Ladislav</v>
      </c>
      <c r="K30" s="35" t="str">
        <f>IF((AK31=0),"",DATA!C12)</f>
        <v>BOPO</v>
      </c>
      <c r="L30" s="35"/>
      <c r="M30" s="37">
        <f>IF((N30=0),"",DATA!D12)</f>
        <v>229</v>
      </c>
      <c r="N30" s="37">
        <f>DATA!E12</f>
        <v>163</v>
      </c>
      <c r="O30" s="37">
        <f>IF((N30=0),"",DATA!F12)</f>
        <v>66</v>
      </c>
      <c r="P30" s="37">
        <f>IF((N30=0),"",DATA!G12)</f>
        <v>4</v>
      </c>
      <c r="Q30" s="24" t="s">
        <v>24</v>
      </c>
      <c r="S30" s="37"/>
      <c r="T30" s="37"/>
      <c r="U30" s="37"/>
      <c r="V30" s="37"/>
      <c r="W30" s="82"/>
      <c r="X30" s="81"/>
      <c r="Y30" s="32"/>
      <c r="Z30" s="35"/>
      <c r="AA30" s="24"/>
      <c r="AB30" s="91"/>
      <c r="AC30" s="91"/>
      <c r="AD30" s="91"/>
      <c r="AE30" s="91"/>
      <c r="AF30" s="91"/>
      <c r="AG30" s="91"/>
      <c r="AH30" s="91"/>
      <c r="AK30" s="1">
        <f>DATA!H11</f>
        <v>1</v>
      </c>
    </row>
    <row r="31" spans="1:37" x14ac:dyDescent="0.2">
      <c r="A31" s="30" t="s">
        <v>22</v>
      </c>
      <c r="B31" s="30"/>
      <c r="C31" s="38" t="s">
        <v>21</v>
      </c>
      <c r="D31" s="38"/>
      <c r="E31" s="39" t="s">
        <v>10</v>
      </c>
      <c r="F31" s="1">
        <v>0</v>
      </c>
      <c r="G31" s="24" t="s">
        <v>23</v>
      </c>
      <c r="H31" s="35" t="str">
        <f>IF(AK32=0,"",DATA!A13)</f>
        <v>ROZSYPAL</v>
      </c>
      <c r="I31" s="35"/>
      <c r="J31" s="35" t="str">
        <f>IF((AK32=0),"",DATA!B13)</f>
        <v>Tomáš</v>
      </c>
      <c r="K31" s="35" t="str">
        <f>IF((AK32=0),"",DATA!C13)</f>
        <v>Říza Team</v>
      </c>
      <c r="L31" s="35"/>
      <c r="M31" s="37">
        <f>IF((N31=0),"",DATA!D13)</f>
        <v>225</v>
      </c>
      <c r="N31" s="37">
        <f>DATA!E13</f>
        <v>166</v>
      </c>
      <c r="O31" s="37">
        <f>IF((N31=0),"",DATA!F13)</f>
        <v>59</v>
      </c>
      <c r="P31" s="37">
        <f>IF((N31=0),"",DATA!G13)</f>
        <v>10</v>
      </c>
      <c r="Q31" s="24" t="s">
        <v>25</v>
      </c>
      <c r="S31" s="37"/>
      <c r="T31" s="37"/>
      <c r="U31" s="37"/>
      <c r="V31" s="37"/>
      <c r="W31" s="82"/>
      <c r="X31" s="81"/>
      <c r="Y31" s="32"/>
      <c r="Z31" s="35"/>
      <c r="AA31" s="24"/>
      <c r="AB31" s="90"/>
      <c r="AC31" s="90"/>
      <c r="AD31" s="90"/>
      <c r="AE31" s="90"/>
      <c r="AF31" s="90"/>
      <c r="AG31" s="46"/>
      <c r="AH31" s="45"/>
      <c r="AK31" s="1">
        <f>DATA!H12</f>
        <v>1</v>
      </c>
    </row>
    <row r="32" spans="1:37" ht="12.75" customHeight="1" x14ac:dyDescent="0.2">
      <c r="A32" s="42" t="str">
        <f>H25</f>
        <v>VACEK</v>
      </c>
      <c r="B32" s="42" t="str">
        <f>J25</f>
        <v>Petr</v>
      </c>
      <c r="C32" s="36" t="str">
        <f>K25</f>
        <v>Říza Team</v>
      </c>
      <c r="D32" s="36"/>
      <c r="E32" s="33">
        <f>M25</f>
        <v>254</v>
      </c>
      <c r="G32" s="24" t="s">
        <v>24</v>
      </c>
      <c r="H32" s="35" t="str">
        <f>IF(AK33=0,"",DATA!A14)</f>
        <v xml:space="preserve">NĚMEC </v>
      </c>
      <c r="I32" s="35"/>
      <c r="J32" s="35" t="str">
        <f>IF((AK33=0),"",DATA!B14)</f>
        <v>Lukáš</v>
      </c>
      <c r="K32" s="35" t="str">
        <f>IF((AK33=0),"",DATA!C14)</f>
        <v>Říza Team</v>
      </c>
      <c r="L32" s="35"/>
      <c r="M32" s="37">
        <f>IF((N32=0),"",DATA!D14)</f>
        <v>222</v>
      </c>
      <c r="N32" s="37">
        <f>DATA!E14</f>
        <v>154</v>
      </c>
      <c r="O32" s="37">
        <f>IF((N32=0),"",DATA!F14)</f>
        <v>68</v>
      </c>
      <c r="P32" s="37">
        <f>IF((N32=0),"",DATA!G14)</f>
        <v>9</v>
      </c>
      <c r="Q32" s="24"/>
      <c r="S32" s="37"/>
      <c r="T32" s="37"/>
      <c r="U32" s="37"/>
      <c r="V32" s="37"/>
      <c r="W32" s="84"/>
      <c r="X32" s="81"/>
      <c r="Y32" s="32"/>
      <c r="Z32" s="35"/>
      <c r="AA32" s="24"/>
      <c r="AB32" s="51"/>
      <c r="AC32" s="51"/>
      <c r="AD32" s="51"/>
      <c r="AE32" s="51"/>
      <c r="AF32" s="51"/>
      <c r="AG32" s="37"/>
      <c r="AH32" s="24"/>
      <c r="AK32" s="1">
        <f>DATA!H13</f>
        <v>1</v>
      </c>
    </row>
    <row r="33" spans="1:37" ht="12.75" customHeight="1" x14ac:dyDescent="0.2">
      <c r="G33" s="24" t="s">
        <v>25</v>
      </c>
      <c r="H33" s="35" t="str">
        <f>IF(AK34=0,"",DATA!A15)</f>
        <v>NAHODIL</v>
      </c>
      <c r="I33" s="35"/>
      <c r="J33" s="35" t="str">
        <f>IF((AK34=0),"",DATA!B15)</f>
        <v>Zdeněk</v>
      </c>
      <c r="K33" s="35" t="str">
        <f>IF((AK34=0),"",DATA!C15)</f>
        <v>Mloci</v>
      </c>
      <c r="L33" s="35"/>
      <c r="M33" s="37">
        <f>IF((N33=0),"",DATA!D15)</f>
        <v>222</v>
      </c>
      <c r="N33" s="37">
        <f>DATA!E15</f>
        <v>157</v>
      </c>
      <c r="O33" s="37">
        <f>IF((N33=0),"",DATA!F15)</f>
        <v>65</v>
      </c>
      <c r="P33" s="37">
        <f>IF((N33=0),"",DATA!G15)</f>
        <v>9</v>
      </c>
      <c r="Q33" s="24"/>
      <c r="S33" s="37"/>
      <c r="T33" s="37"/>
      <c r="U33" s="37"/>
      <c r="V33" s="37"/>
      <c r="W33" s="81"/>
      <c r="X33" s="81"/>
      <c r="Y33" s="32"/>
      <c r="Z33" s="35"/>
      <c r="AA33" s="24"/>
      <c r="AB33" s="51"/>
      <c r="AC33" s="51"/>
      <c r="AD33" s="51"/>
      <c r="AE33" s="51"/>
      <c r="AF33" s="51"/>
      <c r="AG33" s="37"/>
      <c r="AH33" s="24"/>
      <c r="AK33" s="1">
        <f>DATA!H14</f>
        <v>1</v>
      </c>
    </row>
    <row r="34" spans="1:37" ht="18" x14ac:dyDescent="0.25">
      <c r="A34" s="87" t="s">
        <v>42</v>
      </c>
      <c r="B34" s="87"/>
      <c r="C34" s="87"/>
      <c r="D34" s="87"/>
      <c r="E34" s="87"/>
      <c r="G34" s="24"/>
      <c r="H34" s="35" t="str">
        <f>IF(AK35=0,"",DATA!A16)</f>
        <v>ŠTARKOVÁ</v>
      </c>
      <c r="I34" s="35"/>
      <c r="J34" s="35" t="str">
        <f>IF((AK35=0),"",DATA!B16)</f>
        <v>Dominika</v>
      </c>
      <c r="K34" s="35" t="str">
        <f>IF((AK35=0),"",DATA!C16)</f>
        <v>BOPO</v>
      </c>
      <c r="L34" s="35"/>
      <c r="M34" s="37">
        <f>IF((N34=0),"",DATA!D16)</f>
        <v>212</v>
      </c>
      <c r="N34" s="37">
        <f>DATA!E16</f>
        <v>158</v>
      </c>
      <c r="O34" s="37">
        <f>IF((N34=0),"",DATA!F16)</f>
        <v>54</v>
      </c>
      <c r="P34" s="37">
        <f>IF((N34=0),"",DATA!G16)</f>
        <v>5</v>
      </c>
      <c r="AA34" s="24"/>
      <c r="AB34" s="51"/>
      <c r="AC34" s="51"/>
      <c r="AD34" s="51"/>
      <c r="AE34" s="51"/>
      <c r="AF34" s="51"/>
      <c r="AG34" s="37"/>
      <c r="AH34" s="24"/>
      <c r="AK34" s="1">
        <f>DATA!H15</f>
        <v>1</v>
      </c>
    </row>
    <row r="35" spans="1:37" ht="12.75" customHeight="1" x14ac:dyDescent="0.25">
      <c r="A35" s="30" t="s">
        <v>22</v>
      </c>
      <c r="B35" s="30"/>
      <c r="C35" s="38" t="s">
        <v>21</v>
      </c>
      <c r="D35" s="38"/>
      <c r="E35" s="39" t="s">
        <v>10</v>
      </c>
      <c r="F35" s="1">
        <v>0</v>
      </c>
      <c r="G35" s="24" t="s">
        <v>26</v>
      </c>
      <c r="H35" s="35" t="str">
        <f>IF(AK36=0,"",DATA!A17)</f>
        <v>DOBROVOLNÝ</v>
      </c>
      <c r="I35" s="35"/>
      <c r="J35" s="35" t="str">
        <f>IF((AK36=0),"",DATA!B17)</f>
        <v>David</v>
      </c>
      <c r="K35" s="35" t="str">
        <f>IF((AK36=0),"",DATA!C17)</f>
        <v>Mloci</v>
      </c>
      <c r="L35" s="35"/>
      <c r="M35" s="37">
        <f>IF((N35=0),"",DATA!D17)</f>
        <v>211</v>
      </c>
      <c r="N35" s="37">
        <f>DATA!E17</f>
        <v>155</v>
      </c>
      <c r="O35" s="37">
        <f>IF((N35=0),"",DATA!F17)</f>
        <v>56</v>
      </c>
      <c r="P35" s="37">
        <f>IF((N35=0),"",DATA!G17)</f>
        <v>6</v>
      </c>
      <c r="R35" s="41"/>
      <c r="S35" s="40"/>
      <c r="T35" s="40"/>
      <c r="U35" s="40"/>
      <c r="V35" s="40"/>
      <c r="W35" s="40"/>
      <c r="X35" s="40"/>
      <c r="Y35" s="40"/>
      <c r="Z35" s="40"/>
      <c r="AB35" s="91" t="s">
        <v>41</v>
      </c>
      <c r="AC35" s="91"/>
      <c r="AD35" s="91"/>
      <c r="AE35" s="91"/>
      <c r="AF35" s="91"/>
      <c r="AK35" s="1">
        <f>DATA!H16</f>
        <v>1</v>
      </c>
    </row>
    <row r="36" spans="1:37" ht="12.75" customHeight="1" x14ac:dyDescent="0.25">
      <c r="A36" s="42" t="str">
        <f>H40</f>
        <v>VRZALOVÁ</v>
      </c>
      <c r="B36" s="42" t="str">
        <f>J40</f>
        <v>Lenka</v>
      </c>
      <c r="C36" s="36" t="str">
        <f>K40</f>
        <v>Mimoni</v>
      </c>
      <c r="D36" s="36"/>
      <c r="E36" s="33">
        <f>M40</f>
        <v>163</v>
      </c>
      <c r="F36" s="1">
        <v>0</v>
      </c>
      <c r="G36" s="24"/>
      <c r="H36" s="35" t="str">
        <f>IF(AK37=0,"",DATA!A18)</f>
        <v>MALÁ</v>
      </c>
      <c r="I36" s="35"/>
      <c r="J36" s="35" t="str">
        <f>IF((AK37=0),"",DATA!B18)</f>
        <v>Gabriela</v>
      </c>
      <c r="K36" s="35" t="str">
        <f>IF((AK37=0),"",DATA!C18)</f>
        <v>BOPO</v>
      </c>
      <c r="L36" s="35"/>
      <c r="M36" s="37">
        <f>IF((N36=0),"",DATA!D18)</f>
        <v>208</v>
      </c>
      <c r="N36" s="37">
        <f>DATA!E18</f>
        <v>150</v>
      </c>
      <c r="O36" s="37">
        <f>IF((N36=0),"",DATA!F18)</f>
        <v>58</v>
      </c>
      <c r="P36" s="37">
        <f>IF((N36=0),"",DATA!G18)</f>
        <v>9</v>
      </c>
      <c r="R36" s="45"/>
      <c r="S36" s="46"/>
      <c r="T36" s="90"/>
      <c r="U36" s="90"/>
      <c r="V36" s="46"/>
      <c r="W36" s="46"/>
      <c r="X36" s="46"/>
      <c r="Y36" s="46"/>
      <c r="Z36" s="47"/>
      <c r="AB36" s="93"/>
      <c r="AC36" s="93"/>
      <c r="AD36" s="93"/>
      <c r="AE36" s="93"/>
      <c r="AF36" s="93"/>
      <c r="AG36" s="41"/>
      <c r="AH36" s="41"/>
      <c r="AK36" s="1">
        <f>DATA!H17</f>
        <v>1</v>
      </c>
    </row>
    <row r="37" spans="1:37" x14ac:dyDescent="0.2">
      <c r="G37" s="24" t="s">
        <v>27</v>
      </c>
      <c r="H37" s="35" t="str">
        <f>IF(AK38=0,"",DATA!A19)</f>
        <v>MALÝ</v>
      </c>
      <c r="I37" s="35"/>
      <c r="J37" s="35" t="str">
        <f>IF((AK38=0),"",DATA!B19)</f>
        <v>Milan</v>
      </c>
      <c r="K37" s="35" t="str">
        <f>IF((AK38=0),"",DATA!C19)</f>
        <v>Mloci</v>
      </c>
      <c r="L37" s="35"/>
      <c r="M37" s="37">
        <f>IF((N37=0),"",DATA!D19)</f>
        <v>202</v>
      </c>
      <c r="N37" s="37">
        <f>DATA!E19</f>
        <v>141</v>
      </c>
      <c r="O37" s="37">
        <f>IF((N37=0),"",DATA!F19)</f>
        <v>61</v>
      </c>
      <c r="P37" s="37">
        <f>IF((N37=0),"",DATA!G19)</f>
        <v>9</v>
      </c>
      <c r="Q37" s="24"/>
      <c r="R37" s="35"/>
      <c r="S37" s="35"/>
      <c r="T37" s="51"/>
      <c r="U37" s="51"/>
      <c r="V37" s="48"/>
      <c r="W37" s="49"/>
      <c r="X37" s="48"/>
      <c r="Y37" s="49"/>
      <c r="Z37" s="50"/>
      <c r="AA37" s="24" t="s">
        <v>17</v>
      </c>
      <c r="AB37" s="51"/>
      <c r="AC37" s="51"/>
      <c r="AD37" s="51"/>
      <c r="AE37" s="51"/>
      <c r="AK37" s="1">
        <f>DATA!H18</f>
        <v>1</v>
      </c>
    </row>
    <row r="38" spans="1:37" ht="12.75" customHeight="1" x14ac:dyDescent="0.2">
      <c r="A38" s="56" t="s">
        <v>38</v>
      </c>
      <c r="B38" s="56"/>
      <c r="C38" s="57" t="str">
        <f>IF(D8=0,A8,IF(L8=0,I8,IF(T8=0,Q8,IF(AB8=0,Y8,IF(D11=0,A11,IF(L11=0,I11,IF(T11=0,Q11,IF(AB11=0,Y11,IF(D14=0,A14,IF(L14=0,I14,IF(T14=0,Q14,IF(AB14=0,Y14,IF(D17=0,A17,IF(L17=0,I17,IF(T17=0,Q17,IF(AB17=0,Y17,IF(AB17&gt;0,"")))))))))))))))))</f>
        <v/>
      </c>
      <c r="D38" s="57"/>
      <c r="E38" s="57"/>
      <c r="F38" s="57"/>
      <c r="G38" s="24" t="s">
        <v>28</v>
      </c>
      <c r="H38" s="35" t="str">
        <f>IF(AK39=0,"",DATA!A20)</f>
        <v>VRZAL</v>
      </c>
      <c r="I38" s="35"/>
      <c r="J38" s="35" t="str">
        <f>IF((AK39=0),"",DATA!B20)</f>
        <v>Radim</v>
      </c>
      <c r="K38" s="35" t="str">
        <f>IF((AK39=0),"",DATA!C20)</f>
        <v>Mimoni</v>
      </c>
      <c r="L38" s="35"/>
      <c r="M38" s="37">
        <f>IF((N38=0),"",DATA!D20)</f>
        <v>198</v>
      </c>
      <c r="N38" s="37">
        <f>DATA!E20</f>
        <v>146</v>
      </c>
      <c r="O38" s="37">
        <f>IF((N38=0),"",DATA!F20)</f>
        <v>52</v>
      </c>
      <c r="P38" s="37">
        <f>IF((N38=0),"",DATA!G20)</f>
        <v>10</v>
      </c>
      <c r="Q38" s="24"/>
      <c r="R38" s="35"/>
      <c r="S38" s="35"/>
      <c r="T38" s="51"/>
      <c r="U38" s="51"/>
      <c r="V38" s="48"/>
      <c r="W38" s="49"/>
      <c r="X38" s="48"/>
      <c r="Y38" s="49"/>
      <c r="Z38" s="50"/>
      <c r="AA38" s="24" t="s">
        <v>18</v>
      </c>
      <c r="AB38" s="51"/>
      <c r="AC38" s="51"/>
      <c r="AD38" s="51"/>
      <c r="AE38" s="51"/>
      <c r="AK38" s="1">
        <f>DATA!H19</f>
        <v>1</v>
      </c>
    </row>
    <row r="39" spans="1:37" ht="12.75" customHeight="1" x14ac:dyDescent="0.2">
      <c r="A39" s="56"/>
      <c r="B39" s="56"/>
      <c r="C39" s="57"/>
      <c r="D39" s="57"/>
      <c r="E39" s="57"/>
      <c r="F39" s="57"/>
      <c r="G39" s="24" t="s">
        <v>29</v>
      </c>
      <c r="H39" s="35" t="str">
        <f>IF(AK40=0,"",DATA!A21)</f>
        <v>ŘEZÁČ</v>
      </c>
      <c r="I39" s="35"/>
      <c r="J39" s="35" t="str">
        <f>IF((AK40=0),"",DATA!B21)</f>
        <v>Petr</v>
      </c>
      <c r="K39" s="35" t="str">
        <f>IF((AK40=0),"",DATA!C21)</f>
        <v>Mimoni</v>
      </c>
      <c r="L39" s="35"/>
      <c r="M39" s="37">
        <f>IF((N39=0),"",DATA!D21)</f>
        <v>164</v>
      </c>
      <c r="N39" s="37">
        <f>DATA!E21</f>
        <v>126</v>
      </c>
      <c r="O39" s="37">
        <f>IF((N39=0),"",DATA!F21)</f>
        <v>38</v>
      </c>
      <c r="P39" s="37">
        <f>IF((N39=0),"",DATA!G21)</f>
        <v>12</v>
      </c>
      <c r="Q39" s="24"/>
      <c r="R39" s="35"/>
      <c r="S39" s="35"/>
      <c r="T39" s="51"/>
      <c r="U39" s="51"/>
      <c r="V39" s="48"/>
      <c r="W39" s="49"/>
      <c r="X39" s="48"/>
      <c r="Y39" s="49"/>
      <c r="Z39" s="50"/>
      <c r="AA39" s="24" t="s">
        <v>19</v>
      </c>
      <c r="AB39" s="51"/>
      <c r="AC39" s="51"/>
      <c r="AD39" s="51"/>
      <c r="AE39" s="51"/>
      <c r="AK39" s="1">
        <f>DATA!H20</f>
        <v>1</v>
      </c>
    </row>
    <row r="40" spans="1:37" x14ac:dyDescent="0.2">
      <c r="G40" s="24" t="s">
        <v>30</v>
      </c>
      <c r="H40" s="35" t="str">
        <f>IF(AK41=0,"",DATA!A22)</f>
        <v>VRZALOVÁ</v>
      </c>
      <c r="I40" s="35"/>
      <c r="J40" s="35" t="str">
        <f>IF((AK41=0),"",DATA!B22)</f>
        <v>Lenka</v>
      </c>
      <c r="K40" s="35" t="str">
        <f>IF((AK41=0),"",DATA!C22)</f>
        <v>Mimoni</v>
      </c>
      <c r="L40" s="35"/>
      <c r="M40" s="37">
        <f>IF((N40=0),"",DATA!D22)</f>
        <v>163</v>
      </c>
      <c r="N40" s="37">
        <f>DATA!E22</f>
        <v>126</v>
      </c>
      <c r="O40" s="37">
        <f>IF((N40=0),"",DATA!F22)</f>
        <v>37</v>
      </c>
      <c r="P40" s="37">
        <f>IF((N40=0),"",DATA!G22)</f>
        <v>14</v>
      </c>
      <c r="Q40" s="24"/>
      <c r="R40" s="35"/>
      <c r="S40" s="35"/>
      <c r="T40" s="51"/>
      <c r="U40" s="51"/>
      <c r="V40" s="48"/>
      <c r="W40" s="49"/>
      <c r="X40" s="48"/>
      <c r="Y40" s="49"/>
      <c r="Z40" s="50"/>
      <c r="AA40" s="24" t="s">
        <v>20</v>
      </c>
      <c r="AB40" s="51"/>
      <c r="AC40" s="51"/>
      <c r="AD40" s="51"/>
      <c r="AE40" s="51"/>
      <c r="AK40" s="1">
        <f>DATA!H21</f>
        <v>1</v>
      </c>
    </row>
    <row r="41" spans="1:37" ht="12.75" customHeight="1" x14ac:dyDescent="0.2">
      <c r="A41" s="56" t="s">
        <v>39</v>
      </c>
      <c r="B41" s="56"/>
      <c r="C41" s="57" t="str">
        <f>IF(D8=0,"",IF(L8=0,A8,IF(T8=0,I8,IF(AB8=0,Q8,IF(D11=0,Y8,IF(L11=0,A11,IF(T11=0,I11,IF(AB11=0,Q11,IF(D14=0,Y11,IF(L14=0,A14,IF(T14=0,I14,IF(AB14=0,Q14,IF(D17=0,Y14,IF(L17=0,A17,IF(T17=0,I17,IF(AB17=0,Q17,IF(U18=0,Y17,IF(AB18=0,"",""))))))))))))))))))</f>
        <v/>
      </c>
      <c r="D41" s="57"/>
      <c r="E41" s="57"/>
      <c r="F41" s="57"/>
      <c r="G41" s="24"/>
      <c r="Q41" s="24"/>
      <c r="R41" s="35"/>
      <c r="S41" s="35"/>
      <c r="T41" s="51"/>
      <c r="U41" s="51"/>
      <c r="V41" s="48"/>
      <c r="W41" s="49"/>
      <c r="X41" s="48"/>
      <c r="Y41" s="49"/>
      <c r="Z41" s="50"/>
      <c r="AA41" s="24" t="s">
        <v>23</v>
      </c>
      <c r="AB41" s="51" t="str">
        <f>B25</f>
        <v>Říza Team</v>
      </c>
      <c r="AC41" s="51"/>
      <c r="AD41" s="51">
        <f>C25</f>
        <v>941</v>
      </c>
      <c r="AE41" s="51"/>
      <c r="AK41" s="1">
        <f>DATA!H22</f>
        <v>1</v>
      </c>
    </row>
    <row r="42" spans="1:37" ht="12.75" customHeight="1" x14ac:dyDescent="0.2">
      <c r="A42" s="56"/>
      <c r="B42" s="56"/>
      <c r="C42" s="57"/>
      <c r="D42" s="57"/>
      <c r="E42" s="57"/>
      <c r="F42" s="57"/>
      <c r="Q42" s="24"/>
      <c r="R42" s="35"/>
      <c r="S42" s="35"/>
      <c r="T42" s="51"/>
      <c r="U42" s="51"/>
      <c r="V42" s="48"/>
      <c r="W42" s="49"/>
      <c r="X42" s="48"/>
      <c r="Y42" s="49"/>
      <c r="Z42" s="50"/>
      <c r="AA42" s="24"/>
      <c r="AB42" s="51" t="str">
        <f>B26</f>
        <v>BOPO</v>
      </c>
      <c r="AC42" s="51"/>
      <c r="AD42" s="51">
        <f>C26</f>
        <v>883</v>
      </c>
      <c r="AE42" s="51"/>
    </row>
    <row r="43" spans="1:37" ht="12.75" customHeight="1" x14ac:dyDescent="0.2">
      <c r="A43" s="56" t="s">
        <v>40</v>
      </c>
      <c r="B43" s="56"/>
      <c r="C43" s="57" t="str">
        <f>IF(D8=0,"",IF(L8=0,"",IF(T8=0,A8,IF(AB8=0,I8,IF(D11=0,Q8,IF(L11=0,Y8,IF(T11=0,A11,IF(AB11=0,I11,IF(D14=0,Q11,IF(L14=0,Y11,IF(T14=0,A14,IF(AB14=0,I14,IF(D17=0,Q14,IF(L17=0,Y14,IF(T17=0,A17,IF(AB17=0,I17,IF(U18=0,Q17,IF(AC18=0,Y17,IF(AF10=0,"")))))))))))))))))))</f>
        <v/>
      </c>
      <c r="D43" s="57"/>
      <c r="E43" s="57"/>
      <c r="F43" s="57"/>
      <c r="Q43" s="24"/>
      <c r="T43" s="51"/>
      <c r="U43" s="51"/>
      <c r="V43" s="48"/>
      <c r="W43" s="49"/>
      <c r="X43" s="48"/>
      <c r="Y43" s="49"/>
      <c r="Z43" s="50"/>
      <c r="AA43" s="24" t="s">
        <v>24</v>
      </c>
      <c r="AB43" s="51" t="str">
        <f>B27</f>
        <v>Mloci</v>
      </c>
      <c r="AC43" s="51"/>
      <c r="AD43" s="51">
        <f>C27</f>
        <v>876</v>
      </c>
      <c r="AE43" s="51"/>
    </row>
    <row r="44" spans="1:37" ht="15" customHeight="1" x14ac:dyDescent="0.2">
      <c r="A44" s="56"/>
      <c r="B44" s="56"/>
      <c r="C44" s="57"/>
      <c r="D44" s="57"/>
      <c r="E44" s="57"/>
      <c r="F44" s="57"/>
      <c r="Q44" s="24"/>
      <c r="R44" s="35"/>
      <c r="S44" s="35"/>
      <c r="T44" s="51"/>
      <c r="U44" s="51"/>
      <c r="V44" s="48"/>
      <c r="W44" s="49"/>
      <c r="X44" s="48"/>
      <c r="Y44" s="49"/>
      <c r="Z44" s="50"/>
      <c r="AA44" s="24" t="s">
        <v>25</v>
      </c>
      <c r="AB44" s="51" t="str">
        <f>B28</f>
        <v>Mimoni</v>
      </c>
      <c r="AC44" s="51"/>
      <c r="AD44" s="51">
        <f>C28</f>
        <v>758</v>
      </c>
      <c r="AE44" s="51"/>
    </row>
    <row r="45" spans="1:37" x14ac:dyDescent="0.2">
      <c r="Q45" s="24"/>
      <c r="R45" s="35"/>
      <c r="S45" s="35"/>
      <c r="T45" s="51"/>
      <c r="U45" s="51"/>
      <c r="V45" s="48"/>
      <c r="W45" s="49"/>
      <c r="X45" s="48"/>
      <c r="Y45" s="49"/>
      <c r="Z45" s="50"/>
      <c r="AA45" s="24"/>
      <c r="AB45" s="51"/>
      <c r="AC45" s="51"/>
      <c r="AD45" s="51"/>
      <c r="AE45" s="51"/>
    </row>
    <row r="46" spans="1:37" ht="12.75" customHeight="1" x14ac:dyDescent="0.2">
      <c r="Q46" s="24"/>
      <c r="R46" s="35"/>
      <c r="S46" s="35"/>
      <c r="T46" s="51"/>
      <c r="U46" s="51"/>
      <c r="V46" s="48"/>
      <c r="W46" s="49"/>
      <c r="X46" s="48"/>
      <c r="Y46" s="49"/>
      <c r="Z46" s="50"/>
    </row>
    <row r="47" spans="1:37" x14ac:dyDescent="0.2">
      <c r="X47" s="1"/>
    </row>
    <row r="48" spans="1:37" x14ac:dyDescent="0.2">
      <c r="H48" s="1"/>
      <c r="P48" s="1"/>
      <c r="X48" s="1"/>
    </row>
    <row r="49" spans="2:9" ht="12.75" customHeight="1" x14ac:dyDescent="0.2"/>
    <row r="50" spans="2:9" ht="12.75" customHeight="1" x14ac:dyDescent="0.2">
      <c r="B50" s="1" t="s">
        <v>14</v>
      </c>
      <c r="H50" s="1">
        <v>1</v>
      </c>
      <c r="I50" s="31">
        <v>1</v>
      </c>
    </row>
    <row r="51" spans="2:9" x14ac:dyDescent="0.2">
      <c r="B51" s="1" t="s">
        <v>15</v>
      </c>
      <c r="H51" s="1">
        <v>2</v>
      </c>
      <c r="I51" s="31">
        <v>1</v>
      </c>
    </row>
    <row r="52" spans="2:9" ht="12.75" customHeight="1" x14ac:dyDescent="0.2">
      <c r="B52" s="1" t="s">
        <v>16</v>
      </c>
      <c r="H52" s="1">
        <v>3</v>
      </c>
      <c r="I52" s="31">
        <v>1</v>
      </c>
    </row>
    <row r="53" spans="2:9" ht="12.75" customHeight="1" x14ac:dyDescent="0.2">
      <c r="H53" s="1">
        <v>4</v>
      </c>
      <c r="I53" s="31">
        <v>1</v>
      </c>
    </row>
    <row r="55" spans="2:9" ht="12.75" customHeight="1" x14ac:dyDescent="0.2"/>
    <row r="56" spans="2:9" ht="12.75" customHeight="1" x14ac:dyDescent="0.2"/>
    <row r="58" spans="2:9" ht="12.75" customHeight="1" x14ac:dyDescent="0.2"/>
    <row r="59" spans="2:9" ht="12.75" customHeight="1" x14ac:dyDescent="0.2"/>
    <row r="66" ht="12.75" customHeight="1" x14ac:dyDescent="0.2"/>
  </sheetData>
  <dataConsolidate/>
  <mergeCells count="139">
    <mergeCell ref="AA1:AF1"/>
    <mergeCell ref="AB35:AF36"/>
    <mergeCell ref="AD42:AE42"/>
    <mergeCell ref="AD43:AE43"/>
    <mergeCell ref="AD44:AE44"/>
    <mergeCell ref="AD45:AE45"/>
    <mergeCell ref="AB38:AC38"/>
    <mergeCell ref="AB39:AC39"/>
    <mergeCell ref="AB40:AC40"/>
    <mergeCell ref="AB41:AC41"/>
    <mergeCell ref="AB42:AC42"/>
    <mergeCell ref="AB43:AC43"/>
    <mergeCell ref="AB44:AC44"/>
    <mergeCell ref="AB45:AC45"/>
    <mergeCell ref="T45:U45"/>
    <mergeCell ref="T46:U46"/>
    <mergeCell ref="T36:U36"/>
    <mergeCell ref="AB23:AH23"/>
    <mergeCell ref="AB30:AH30"/>
    <mergeCell ref="AB27:AD27"/>
    <mergeCell ref="AB32:AD32"/>
    <mergeCell ref="AB33:AD33"/>
    <mergeCell ref="AE32:AF32"/>
    <mergeCell ref="AE31:AF31"/>
    <mergeCell ref="AB31:AD31"/>
    <mergeCell ref="AE27:AF27"/>
    <mergeCell ref="AE26:AF26"/>
    <mergeCell ref="AE24:AF24"/>
    <mergeCell ref="AB24:AD24"/>
    <mergeCell ref="AB37:AC37"/>
    <mergeCell ref="AD37:AE37"/>
    <mergeCell ref="AD38:AE38"/>
    <mergeCell ref="AD39:AE39"/>
    <mergeCell ref="AD40:AE40"/>
    <mergeCell ref="AD41:AE41"/>
    <mergeCell ref="AB34:AD34"/>
    <mergeCell ref="AE33:AF33"/>
    <mergeCell ref="W30:X30"/>
    <mergeCell ref="W31:X31"/>
    <mergeCell ref="W32:X32"/>
    <mergeCell ref="W33:X33"/>
    <mergeCell ref="D5:G5"/>
    <mergeCell ref="Y16:Z16"/>
    <mergeCell ref="AB26:AD26"/>
    <mergeCell ref="AB25:AD25"/>
    <mergeCell ref="AE25:AF25"/>
    <mergeCell ref="AE34:AF34"/>
    <mergeCell ref="I6:J6"/>
    <mergeCell ref="Y19:Z19"/>
    <mergeCell ref="W29:X29"/>
    <mergeCell ref="A34:E34"/>
    <mergeCell ref="A30:E30"/>
    <mergeCell ref="B23:F23"/>
    <mergeCell ref="H23:P23"/>
    <mergeCell ref="A5:B5"/>
    <mergeCell ref="A6:B6"/>
    <mergeCell ref="C5:C6"/>
    <mergeCell ref="W28:X28"/>
    <mergeCell ref="A16:B16"/>
    <mergeCell ref="Q18:R18"/>
    <mergeCell ref="I19:J19"/>
    <mergeCell ref="W25:X25"/>
    <mergeCell ref="W27:X27"/>
    <mergeCell ref="Q16:R16"/>
    <mergeCell ref="Q17:R17"/>
    <mergeCell ref="Q19:R19"/>
    <mergeCell ref="W26:X26"/>
    <mergeCell ref="A19:B19"/>
    <mergeCell ref="I17:J17"/>
    <mergeCell ref="I18:J18"/>
    <mergeCell ref="A8:B8"/>
    <mergeCell ref="A9:B9"/>
    <mergeCell ref="A11:B11"/>
    <mergeCell ref="A12:B12"/>
    <mergeCell ref="A14:B14"/>
    <mergeCell ref="I11:J11"/>
    <mergeCell ref="I12:J12"/>
    <mergeCell ref="I14:J14"/>
    <mergeCell ref="I10:J10"/>
    <mergeCell ref="I13:J13"/>
    <mergeCell ref="I16:J16"/>
    <mergeCell ref="A18:B18"/>
    <mergeCell ref="I15:J15"/>
    <mergeCell ref="B1:C2"/>
    <mergeCell ref="D1:I1"/>
    <mergeCell ref="J1:Z1"/>
    <mergeCell ref="A10:B10"/>
    <mergeCell ref="A13:B13"/>
    <mergeCell ref="B3:G3"/>
    <mergeCell ref="J3:O3"/>
    <mergeCell ref="I5:J5"/>
    <mergeCell ref="K5:K6"/>
    <mergeCell ref="L5:O5"/>
    <mergeCell ref="Y10:Z10"/>
    <mergeCell ref="Y13:Z13"/>
    <mergeCell ref="Y9:Z9"/>
    <mergeCell ref="Q10:R10"/>
    <mergeCell ref="I8:J8"/>
    <mergeCell ref="I9:J9"/>
    <mergeCell ref="R3:W3"/>
    <mergeCell ref="Q5:R5"/>
    <mergeCell ref="S5:S6"/>
    <mergeCell ref="T5:W5"/>
    <mergeCell ref="Q6:R6"/>
    <mergeCell ref="Q8:R8"/>
    <mergeCell ref="Q9:R9"/>
    <mergeCell ref="Z3:AE3"/>
    <mergeCell ref="Y5:Z5"/>
    <mergeCell ref="AA5:AA6"/>
    <mergeCell ref="AB5:AE5"/>
    <mergeCell ref="Y6:Z6"/>
    <mergeCell ref="Y17:Z17"/>
    <mergeCell ref="Y18:Z18"/>
    <mergeCell ref="Q11:R11"/>
    <mergeCell ref="Q12:R12"/>
    <mergeCell ref="Q14:R14"/>
    <mergeCell ref="Y8:Z8"/>
    <mergeCell ref="Y15:Z15"/>
    <mergeCell ref="Q15:R15"/>
    <mergeCell ref="Y11:Z11"/>
    <mergeCell ref="Y12:Z12"/>
    <mergeCell ref="Y14:Z14"/>
    <mergeCell ref="Q13:R13"/>
    <mergeCell ref="T37:U37"/>
    <mergeCell ref="T38:U38"/>
    <mergeCell ref="T39:U39"/>
    <mergeCell ref="T40:U40"/>
    <mergeCell ref="T41:U41"/>
    <mergeCell ref="T42:U42"/>
    <mergeCell ref="T43:U43"/>
    <mergeCell ref="T44:U44"/>
    <mergeCell ref="A15:B15"/>
    <mergeCell ref="A17:B17"/>
    <mergeCell ref="A41:B42"/>
    <mergeCell ref="C41:F42"/>
    <mergeCell ref="A38:B39"/>
    <mergeCell ref="C38:F39"/>
    <mergeCell ref="A43:B44"/>
    <mergeCell ref="C43:F44"/>
  </mergeCells>
  <phoneticPr fontId="0" type="noConversion"/>
  <dataValidations count="3">
    <dataValidation type="whole" allowBlank="1" showInputMessage="1" showErrorMessage="1" sqref="A16:B16 Q13 A13:B13 A10:B10 Y10:Z10 I10 I16 I13 Q16:R16 Q19:R19 A19:B19 Q10:R10 Y16:Z16 Y19:Z19 Y13:Z13 I19" xr:uid="{00000000-0002-0000-0000-000000000000}">
      <formula1>0</formula1>
      <formula2>99999</formula2>
    </dataValidation>
    <dataValidation type="whole" allowBlank="1" showInputMessage="1" showErrorMessage="1" errorTitle="Chybná hodnota" error="Zadaná hodnota musí být celé nezáporné číslo menší nebo rovno 225." sqref="AB11:AC12 AB17:AC18 D8:E9 AB14:AC15 D14:E15 L8:M9 D11:E12 D17:E18 L14:M15 T8:U9 L11:M12 L17:M18 T14:U15 AB8:AC9 T11:U12 T17:U18" xr:uid="{00000000-0002-0000-0000-000001000000}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5." sqref="AD11:AD12 AD17:AD18 F8:F9 AD14:AD15 F14:F15 N8:N9 F11:F12 F17:F18 N14:N15 V8:V9 N11:N12 N17:N18 V14:V15 AD8:AD9 V11:V12 V17:V18" xr:uid="{00000000-0002-0000-0000-000002000000}">
      <formula1>0</formula1>
      <formula2>25</formula2>
    </dataValidation>
  </dataValidations>
  <printOptions horizontalCentered="1" verticalCentered="1"/>
  <pageMargins left="0.19685039370078741" right="0.19685039370078741" top="0.19685039370078741" bottom="0.19685039370078741" header="0.51181102362204722" footer="0.51181102362204722"/>
  <pageSetup paperSize="9" scale="65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2"/>
  <dimension ref="A1:H22"/>
  <sheetViews>
    <sheetView workbookViewId="0"/>
  </sheetViews>
  <sheetFormatPr defaultRowHeight="12.75" x14ac:dyDescent="0.2"/>
  <cols>
    <col min="1" max="3" width="11.42578125" bestFit="1" customWidth="1"/>
    <col min="8" max="8" width="11.28515625" bestFit="1" customWidth="1"/>
  </cols>
  <sheetData>
    <row r="1" spans="1:8" x14ac:dyDescent="0.2">
      <c r="A1" t="str">
        <f>'Zápis o utkání'!R3</f>
        <v>Říza Team</v>
      </c>
      <c r="B1">
        <f>'Zápis o utkání'!W21</f>
        <v>941</v>
      </c>
      <c r="C1">
        <f>'Zápis o utkání'!T21</f>
        <v>677</v>
      </c>
      <c r="D1">
        <f>'Zápis o utkání'!U21</f>
        <v>264</v>
      </c>
      <c r="E1">
        <f>'Zápis o utkání'!V21</f>
        <v>27</v>
      </c>
    </row>
    <row r="2" spans="1:8" x14ac:dyDescent="0.2">
      <c r="A2" t="str">
        <f>'Zápis o utkání'!Z3</f>
        <v>BOPO</v>
      </c>
      <c r="B2">
        <f>'Zápis o utkání'!AE21</f>
        <v>883</v>
      </c>
      <c r="C2">
        <f>'Zápis o utkání'!AB21</f>
        <v>633</v>
      </c>
      <c r="D2">
        <f>'Zápis o utkání'!AC21</f>
        <v>250</v>
      </c>
      <c r="E2">
        <f>'Zápis o utkání'!AD21</f>
        <v>21</v>
      </c>
    </row>
    <row r="3" spans="1:8" x14ac:dyDescent="0.2">
      <c r="A3" t="str">
        <f>'Zápis o utkání'!B3</f>
        <v>Mloci</v>
      </c>
      <c r="B3">
        <f>'Zápis o utkání'!G21</f>
        <v>876</v>
      </c>
      <c r="C3">
        <f>'Zápis o utkání'!D21</f>
        <v>625</v>
      </c>
      <c r="D3">
        <f>'Zápis o utkání'!E21</f>
        <v>251</v>
      </c>
      <c r="E3">
        <f>'Zápis o utkání'!F21</f>
        <v>33</v>
      </c>
    </row>
    <row r="4" spans="1:8" x14ac:dyDescent="0.2">
      <c r="A4" t="str">
        <f>'Zápis o utkání'!J3</f>
        <v>Mimoni</v>
      </c>
      <c r="B4">
        <f>'Zápis o utkání'!O21</f>
        <v>758</v>
      </c>
      <c r="C4">
        <f>'Zápis o utkání'!L21</f>
        <v>556</v>
      </c>
      <c r="D4">
        <f>'Zápis o utkání'!M21</f>
        <v>202</v>
      </c>
      <c r="E4">
        <f>'Zápis o utkání'!N21</f>
        <v>40</v>
      </c>
    </row>
    <row r="7" spans="1:8" x14ac:dyDescent="0.2">
      <c r="A7" t="str">
        <f>'Zápis o utkání'!Q17</f>
        <v>VACEK</v>
      </c>
      <c r="B7" t="str">
        <f>'Zápis o utkání'!Q18</f>
        <v>Petr</v>
      </c>
      <c r="C7" t="str">
        <f>'Zápis o utkání'!R3</f>
        <v>Říza Team</v>
      </c>
      <c r="D7">
        <f>'Zápis o utkání'!W19</f>
        <v>254</v>
      </c>
      <c r="E7">
        <f>'Zápis o utkání'!T19</f>
        <v>183</v>
      </c>
      <c r="F7">
        <f>'Zápis o utkání'!U19</f>
        <v>71</v>
      </c>
      <c r="G7">
        <f>'Zápis o utkání'!V19</f>
        <v>2</v>
      </c>
      <c r="H7">
        <f>IF(ISNUMBER(E7),1,0)</f>
        <v>1</v>
      </c>
    </row>
    <row r="8" spans="1:8" x14ac:dyDescent="0.2">
      <c r="A8" t="str">
        <f>'Zápis o utkání'!A14</f>
        <v>VEŠKRNA</v>
      </c>
      <c r="B8" t="str">
        <f>'Zápis o utkání'!A15</f>
        <v>Martin</v>
      </c>
      <c r="C8" t="str">
        <f>'Zápis o utkání'!B3</f>
        <v>Mloci</v>
      </c>
      <c r="D8">
        <f>'Zápis o utkání'!G16</f>
        <v>241</v>
      </c>
      <c r="E8">
        <f>'Zápis o utkání'!D16</f>
        <v>172</v>
      </c>
      <c r="F8">
        <f>'Zápis o utkání'!E16</f>
        <v>69</v>
      </c>
      <c r="G8">
        <f>'Zápis o utkání'!F16</f>
        <v>9</v>
      </c>
      <c r="H8">
        <f>IF(ISNUMBER(E8),1,0)</f>
        <v>1</v>
      </c>
    </row>
    <row r="9" spans="1:8" x14ac:dyDescent="0.2">
      <c r="A9" t="str">
        <f>'Zápis o utkání'!Q14</f>
        <v>OŠMERA</v>
      </c>
      <c r="B9" t="str">
        <f>'Zápis o utkání'!Q15</f>
        <v>Michal</v>
      </c>
      <c r="C9" t="str">
        <f>'Zápis o utkání'!R3</f>
        <v>Říza Team</v>
      </c>
      <c r="D9">
        <f>'Zápis o utkání'!W16</f>
        <v>240</v>
      </c>
      <c r="E9">
        <f>'Zápis o utkání'!T16</f>
        <v>174</v>
      </c>
      <c r="F9">
        <f>'Zápis o utkání'!U16</f>
        <v>66</v>
      </c>
      <c r="G9">
        <f>'Zápis o utkání'!V16</f>
        <v>6</v>
      </c>
      <c r="H9">
        <f>IF(ISNUMBER(E9),1,0)</f>
        <v>1</v>
      </c>
    </row>
    <row r="10" spans="1:8" x14ac:dyDescent="0.2">
      <c r="A10" t="str">
        <f>'Zápis o utkání'!Y14</f>
        <v>MALÝ</v>
      </c>
      <c r="B10" t="str">
        <f>'Zápis o utkání'!Y15</f>
        <v>Daniel</v>
      </c>
      <c r="C10" t="str">
        <f>'Zápis o utkání'!Z3</f>
        <v>BOPO</v>
      </c>
      <c r="D10">
        <f>'Zápis o utkání'!AE16</f>
        <v>234</v>
      </c>
      <c r="E10">
        <f>'Zápis o utkání'!AB16</f>
        <v>162</v>
      </c>
      <c r="F10">
        <f>'Zápis o utkání'!AC16</f>
        <v>72</v>
      </c>
      <c r="G10">
        <f>'Zápis o utkání'!AD16</f>
        <v>3</v>
      </c>
      <c r="H10">
        <f>IF(ISNUMBER(E10),1,0)</f>
        <v>1</v>
      </c>
    </row>
    <row r="11" spans="1:8" x14ac:dyDescent="0.2">
      <c r="A11" t="str">
        <f>'Zápis o utkání'!I14</f>
        <v>TOMEČEK</v>
      </c>
      <c r="B11" t="str">
        <f>'Zápis o utkání'!I15</f>
        <v>David</v>
      </c>
      <c r="C11" t="str">
        <f>'Zápis o utkání'!J3</f>
        <v>Mimoni</v>
      </c>
      <c r="D11">
        <f>'Zápis o utkání'!O16</f>
        <v>233</v>
      </c>
      <c r="E11">
        <f>'Zápis o utkání'!L16</f>
        <v>158</v>
      </c>
      <c r="F11">
        <f>'Zápis o utkání'!M16</f>
        <v>75</v>
      </c>
      <c r="G11">
        <f>'Zápis o utkání'!N16</f>
        <v>4</v>
      </c>
      <c r="H11">
        <f>IF(ISNUMBER(E11),1,0)</f>
        <v>1</v>
      </c>
    </row>
    <row r="12" spans="1:8" x14ac:dyDescent="0.2">
      <c r="A12" t="str">
        <f>'Zápis o utkání'!Y8</f>
        <v>ŠTARK</v>
      </c>
      <c r="B12" t="str">
        <f>'Zápis o utkání'!Y9</f>
        <v>Ladislav</v>
      </c>
      <c r="C12" t="str">
        <f>'Zápis o utkání'!Z3</f>
        <v>BOPO</v>
      </c>
      <c r="D12">
        <f>'Zápis o utkání'!AE10</f>
        <v>229</v>
      </c>
      <c r="E12">
        <f>'Zápis o utkání'!AB10</f>
        <v>163</v>
      </c>
      <c r="F12">
        <f>'Zápis o utkání'!AC10</f>
        <v>66</v>
      </c>
      <c r="G12">
        <f>'Zápis o utkání'!AD10</f>
        <v>4</v>
      </c>
      <c r="H12">
        <f>IF(ISNUMBER(E12),1,0)</f>
        <v>1</v>
      </c>
    </row>
    <row r="13" spans="1:8" x14ac:dyDescent="0.2">
      <c r="A13" t="str">
        <f>'Zápis o utkání'!Q11</f>
        <v>ROZSYPAL</v>
      </c>
      <c r="B13" t="str">
        <f>'Zápis o utkání'!Q12</f>
        <v>Tomáš</v>
      </c>
      <c r="C13" t="str">
        <f>'Zápis o utkání'!R3</f>
        <v>Říza Team</v>
      </c>
      <c r="D13">
        <f>'Zápis o utkání'!W13</f>
        <v>225</v>
      </c>
      <c r="E13">
        <f>'Zápis o utkání'!T13</f>
        <v>166</v>
      </c>
      <c r="F13">
        <f>'Zápis o utkání'!U13</f>
        <v>59</v>
      </c>
      <c r="G13">
        <f>'Zápis o utkání'!V13</f>
        <v>10</v>
      </c>
      <c r="H13">
        <f>IF(ISNUMBER(E13),1,0)</f>
        <v>1</v>
      </c>
    </row>
    <row r="14" spans="1:8" x14ac:dyDescent="0.2">
      <c r="A14" t="str">
        <f>'Zápis o utkání'!Q8</f>
        <v xml:space="preserve">NĚMEC </v>
      </c>
      <c r="B14" t="str">
        <f>'Zápis o utkání'!Q9</f>
        <v>Lukáš</v>
      </c>
      <c r="C14" t="str">
        <f>'Zápis o utkání'!R3</f>
        <v>Říza Team</v>
      </c>
      <c r="D14">
        <f>'Zápis o utkání'!W10</f>
        <v>222</v>
      </c>
      <c r="E14">
        <f>'Zápis o utkání'!T10</f>
        <v>154</v>
      </c>
      <c r="F14">
        <f>'Zápis o utkání'!U10</f>
        <v>68</v>
      </c>
      <c r="G14">
        <f>'Zápis o utkání'!V10</f>
        <v>9</v>
      </c>
      <c r="H14">
        <f>IF(ISNUMBER(E14),1,0)</f>
        <v>1</v>
      </c>
    </row>
    <row r="15" spans="1:8" x14ac:dyDescent="0.2">
      <c r="A15" t="str">
        <f>'Zápis o utkání'!A11</f>
        <v>NAHODIL</v>
      </c>
      <c r="B15" t="str">
        <f>'Zápis o utkání'!A12</f>
        <v>Zdeněk</v>
      </c>
      <c r="C15" t="str">
        <f>'Zápis o utkání'!B3</f>
        <v>Mloci</v>
      </c>
      <c r="D15">
        <f>'Zápis o utkání'!G13</f>
        <v>222</v>
      </c>
      <c r="E15">
        <f>'Zápis o utkání'!D13</f>
        <v>157</v>
      </c>
      <c r="F15">
        <f>'Zápis o utkání'!E13</f>
        <v>65</v>
      </c>
      <c r="G15">
        <f>'Zápis o utkání'!F13</f>
        <v>9</v>
      </c>
      <c r="H15">
        <f>IF(ISNUMBER(E15),1,0)</f>
        <v>1</v>
      </c>
    </row>
    <row r="16" spans="1:8" x14ac:dyDescent="0.2">
      <c r="A16" t="str">
        <f>'Zápis o utkání'!Y11</f>
        <v>ŠTARKOVÁ</v>
      </c>
      <c r="B16" t="str">
        <f>'Zápis o utkání'!Y12</f>
        <v>Dominika</v>
      </c>
      <c r="C16" t="str">
        <f>'Zápis o utkání'!Z3</f>
        <v>BOPO</v>
      </c>
      <c r="D16">
        <f>'Zápis o utkání'!AE13</f>
        <v>212</v>
      </c>
      <c r="E16">
        <f>'Zápis o utkání'!AB13</f>
        <v>158</v>
      </c>
      <c r="F16">
        <f>'Zápis o utkání'!AC13</f>
        <v>54</v>
      </c>
      <c r="G16">
        <f>'Zápis o utkání'!AD13</f>
        <v>5</v>
      </c>
      <c r="H16">
        <f>IF(ISNUMBER(E16),1,0)</f>
        <v>1</v>
      </c>
    </row>
    <row r="17" spans="1:8" x14ac:dyDescent="0.2">
      <c r="A17" t="str">
        <f>'Zápis o utkání'!A8</f>
        <v>DOBROVOLNÝ</v>
      </c>
      <c r="B17" t="str">
        <f>'Zápis o utkání'!A9</f>
        <v>David</v>
      </c>
      <c r="C17" t="str">
        <f>'Zápis o utkání'!B3</f>
        <v>Mloci</v>
      </c>
      <c r="D17">
        <f>'Zápis o utkání'!G10</f>
        <v>211</v>
      </c>
      <c r="E17">
        <f>'Zápis o utkání'!D10</f>
        <v>155</v>
      </c>
      <c r="F17">
        <f>'Zápis o utkání'!E10</f>
        <v>56</v>
      </c>
      <c r="G17">
        <f>'Zápis o utkání'!F10</f>
        <v>6</v>
      </c>
      <c r="H17">
        <f>IF(ISNUMBER(E17),1,0)</f>
        <v>1</v>
      </c>
    </row>
    <row r="18" spans="1:8" x14ac:dyDescent="0.2">
      <c r="A18" t="str">
        <f>'Zápis o utkání'!Y17</f>
        <v>MALÁ</v>
      </c>
      <c r="B18" t="str">
        <f>'Zápis o utkání'!Y18</f>
        <v>Gabriela</v>
      </c>
      <c r="C18" t="str">
        <f>'Zápis o utkání'!Z3</f>
        <v>BOPO</v>
      </c>
      <c r="D18">
        <f>'Zápis o utkání'!AE19</f>
        <v>208</v>
      </c>
      <c r="E18">
        <f>'Zápis o utkání'!AB19</f>
        <v>150</v>
      </c>
      <c r="F18">
        <f>'Zápis o utkání'!AC19</f>
        <v>58</v>
      </c>
      <c r="G18">
        <f>'Zápis o utkání'!AD19</f>
        <v>9</v>
      </c>
      <c r="H18">
        <f>IF(ISNUMBER(E18),1,0)</f>
        <v>1</v>
      </c>
    </row>
    <row r="19" spans="1:8" x14ac:dyDescent="0.2">
      <c r="A19" t="str">
        <f>'Zápis o utkání'!A17</f>
        <v>MALÝ</v>
      </c>
      <c r="B19" t="str">
        <f>'Zápis o utkání'!A18</f>
        <v>Milan</v>
      </c>
      <c r="C19" t="str">
        <f>'Zápis o utkání'!B3</f>
        <v>Mloci</v>
      </c>
      <c r="D19">
        <f>'Zápis o utkání'!G19</f>
        <v>202</v>
      </c>
      <c r="E19">
        <f>'Zápis o utkání'!D19</f>
        <v>141</v>
      </c>
      <c r="F19">
        <f>'Zápis o utkání'!E19</f>
        <v>61</v>
      </c>
      <c r="G19">
        <f>'Zápis o utkání'!F19</f>
        <v>9</v>
      </c>
      <c r="H19">
        <f>IF(ISNUMBER(E19),1,0)</f>
        <v>1</v>
      </c>
    </row>
    <row r="20" spans="1:8" x14ac:dyDescent="0.2">
      <c r="A20" t="str">
        <f>'Zápis o utkání'!I17</f>
        <v>VRZAL</v>
      </c>
      <c r="B20" t="str">
        <f>'Zápis o utkání'!I18</f>
        <v>Radim</v>
      </c>
      <c r="C20" t="str">
        <f>'Zápis o utkání'!J3</f>
        <v>Mimoni</v>
      </c>
      <c r="D20">
        <f>'Zápis o utkání'!O19</f>
        <v>198</v>
      </c>
      <c r="E20">
        <f>'Zápis o utkání'!L19</f>
        <v>146</v>
      </c>
      <c r="F20">
        <f>'Zápis o utkání'!M19</f>
        <v>52</v>
      </c>
      <c r="G20">
        <f>'Zápis o utkání'!N19</f>
        <v>10</v>
      </c>
      <c r="H20">
        <f>IF(ISNUMBER(E20),1,0)</f>
        <v>1</v>
      </c>
    </row>
    <row r="21" spans="1:8" x14ac:dyDescent="0.2">
      <c r="A21" t="str">
        <f>'Zápis o utkání'!I8</f>
        <v>ŘEZÁČ</v>
      </c>
      <c r="B21" t="str">
        <f>'Zápis o utkání'!I9</f>
        <v>Petr</v>
      </c>
      <c r="C21" t="str">
        <f>'Zápis o utkání'!J3</f>
        <v>Mimoni</v>
      </c>
      <c r="D21">
        <f>'Zápis o utkání'!O10</f>
        <v>164</v>
      </c>
      <c r="E21">
        <f>'Zápis o utkání'!L10</f>
        <v>126</v>
      </c>
      <c r="F21">
        <f>'Zápis o utkání'!M10</f>
        <v>38</v>
      </c>
      <c r="G21">
        <f>'Zápis o utkání'!N10</f>
        <v>12</v>
      </c>
      <c r="H21">
        <f>IF(ISNUMBER(E21),1,0)</f>
        <v>1</v>
      </c>
    </row>
    <row r="22" spans="1:8" x14ac:dyDescent="0.2">
      <c r="A22" t="str">
        <f>'Zápis o utkání'!I11</f>
        <v>VRZALOVÁ</v>
      </c>
      <c r="B22" t="str">
        <f>'Zápis o utkání'!I12</f>
        <v>Lenka</v>
      </c>
      <c r="C22" t="str">
        <f>'Zápis o utkání'!J3</f>
        <v>Mimoni</v>
      </c>
      <c r="D22">
        <f>'Zápis o utkání'!O13</f>
        <v>163</v>
      </c>
      <c r="E22">
        <f>'Zápis o utkání'!L13</f>
        <v>126</v>
      </c>
      <c r="F22">
        <f>'Zápis o utkání'!M13</f>
        <v>37</v>
      </c>
      <c r="G22">
        <f>'Zápis o utkání'!N13</f>
        <v>14</v>
      </c>
      <c r="H22">
        <f>IF(ISNUMBER(E22),1,0)</f>
        <v>1</v>
      </c>
    </row>
  </sheetData>
  <sortState xmlns:xlrd2="http://schemas.microsoft.com/office/spreadsheetml/2017/richdata2" ref="A7:H22">
    <sortCondition descending="1" ref="D7:D22"/>
    <sortCondition descending="1" ref="F7:F22"/>
    <sortCondition ref="G7:G22"/>
  </sortState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Zápis o utkání</vt:lpstr>
      <vt:lpstr>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</dc:creator>
  <cp:lastModifiedBy>Vladimir Kantor</cp:lastModifiedBy>
  <cp:lastPrinted>2023-04-19T13:09:02Z</cp:lastPrinted>
  <dcterms:created xsi:type="dcterms:W3CDTF">2005-07-26T20:23:27Z</dcterms:created>
  <dcterms:modified xsi:type="dcterms:W3CDTF">2023-04-22T20:36:24Z</dcterms:modified>
</cp:coreProperties>
</file>